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VZ - vestibul\Výkaz výměr-oprava\"/>
    </mc:Choice>
  </mc:AlternateContent>
  <xr:revisionPtr revIDLastSave="0" documentId="13_ncr:1_{F1FE16D7-1306-4EFB-8727-48954CC63BFA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Pol'!$A$1:$Y$121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1" l="1"/>
  <c r="I50" i="1"/>
  <c r="G9" i="12"/>
  <c r="I9" i="12"/>
  <c r="K9" i="12"/>
  <c r="M9" i="12"/>
  <c r="O9" i="12"/>
  <c r="Q9" i="12"/>
  <c r="V9" i="12"/>
  <c r="G10" i="12"/>
  <c r="M10" i="12" s="1"/>
  <c r="I10" i="12"/>
  <c r="K10" i="12"/>
  <c r="O10" i="12"/>
  <c r="Q10" i="12"/>
  <c r="V10" i="12"/>
  <c r="G12" i="12"/>
  <c r="I12" i="12"/>
  <c r="K12" i="12"/>
  <c r="M12" i="12"/>
  <c r="O12" i="12"/>
  <c r="Q12" i="12"/>
  <c r="V12" i="12"/>
  <c r="G14" i="12"/>
  <c r="G15" i="12"/>
  <c r="M15" i="12" s="1"/>
  <c r="M14" i="12" s="1"/>
  <c r="I15" i="12"/>
  <c r="I14" i="12" s="1"/>
  <c r="K15" i="12"/>
  <c r="K14" i="12" s="1"/>
  <c r="O15" i="12"/>
  <c r="O14" i="12" s="1"/>
  <c r="Q15" i="12"/>
  <c r="Q14" i="12" s="1"/>
  <c r="V15" i="12"/>
  <c r="V14" i="12" s="1"/>
  <c r="G17" i="12"/>
  <c r="I51" i="1" s="1"/>
  <c r="V17" i="12"/>
  <c r="G18" i="12"/>
  <c r="I18" i="12"/>
  <c r="K18" i="12"/>
  <c r="M18" i="12"/>
  <c r="O18" i="12"/>
  <c r="Q18" i="12"/>
  <c r="Q17" i="12" s="1"/>
  <c r="V18" i="12"/>
  <c r="G19" i="12"/>
  <c r="I19" i="12"/>
  <c r="K19" i="12"/>
  <c r="K17" i="12" s="1"/>
  <c r="M19" i="12"/>
  <c r="O19" i="12"/>
  <c r="O17" i="12" s="1"/>
  <c r="Q19" i="12"/>
  <c r="V19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V29" i="12" s="1"/>
  <c r="G34" i="12"/>
  <c r="G29" i="12" s="1"/>
  <c r="I53" i="1" s="1"/>
  <c r="I34" i="12"/>
  <c r="K34" i="12"/>
  <c r="O34" i="12"/>
  <c r="Q34" i="12"/>
  <c r="V34" i="12"/>
  <c r="Q35" i="12"/>
  <c r="V35" i="12"/>
  <c r="G36" i="12"/>
  <c r="G35" i="12" s="1"/>
  <c r="I54" i="1" s="1"/>
  <c r="I36" i="12"/>
  <c r="I35" i="12" s="1"/>
  <c r="K36" i="12"/>
  <c r="K35" i="12" s="1"/>
  <c r="O36" i="12"/>
  <c r="O35" i="12" s="1"/>
  <c r="Q36" i="12"/>
  <c r="V36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V37" i="12" s="1"/>
  <c r="G41" i="12"/>
  <c r="G37" i="12" s="1"/>
  <c r="I55" i="1" s="1"/>
  <c r="I41" i="12"/>
  <c r="K41" i="12"/>
  <c r="O41" i="12"/>
  <c r="Q41" i="12"/>
  <c r="V41" i="12"/>
  <c r="G43" i="12"/>
  <c r="M43" i="12" s="1"/>
  <c r="M42" i="12" s="1"/>
  <c r="I43" i="12"/>
  <c r="I42" i="12" s="1"/>
  <c r="K43" i="12"/>
  <c r="K42" i="12" s="1"/>
  <c r="O43" i="12"/>
  <c r="O42" i="12" s="1"/>
  <c r="Q43" i="12"/>
  <c r="Q42" i="12" s="1"/>
  <c r="V43" i="12"/>
  <c r="V42" i="12" s="1"/>
  <c r="G45" i="12"/>
  <c r="G44" i="12" s="1"/>
  <c r="I57" i="1" s="1"/>
  <c r="I45" i="12"/>
  <c r="I44" i="12" s="1"/>
  <c r="K45" i="12"/>
  <c r="K44" i="12" s="1"/>
  <c r="M45" i="12"/>
  <c r="M44" i="12" s="1"/>
  <c r="O45" i="12"/>
  <c r="O44" i="12" s="1"/>
  <c r="Q45" i="12"/>
  <c r="Q44" i="12" s="1"/>
  <c r="V45" i="12"/>
  <c r="V44" i="12" s="1"/>
  <c r="G46" i="12"/>
  <c r="I58" i="1" s="1"/>
  <c r="G47" i="12"/>
  <c r="M47" i="12" s="1"/>
  <c r="M46" i="12" s="1"/>
  <c r="I47" i="12"/>
  <c r="I46" i="12" s="1"/>
  <c r="K47" i="12"/>
  <c r="K46" i="12" s="1"/>
  <c r="O47" i="12"/>
  <c r="O46" i="12" s="1"/>
  <c r="Q47" i="12"/>
  <c r="Q46" i="12" s="1"/>
  <c r="V47" i="12"/>
  <c r="V46" i="12" s="1"/>
  <c r="Q48" i="12"/>
  <c r="V48" i="12"/>
  <c r="G49" i="12"/>
  <c r="G48" i="12" s="1"/>
  <c r="I49" i="12"/>
  <c r="I48" i="12" s="1"/>
  <c r="K49" i="12"/>
  <c r="K48" i="12" s="1"/>
  <c r="O49" i="12"/>
  <c r="O48" i="12" s="1"/>
  <c r="Q49" i="12"/>
  <c r="V49" i="12"/>
  <c r="O50" i="12"/>
  <c r="V50" i="12"/>
  <c r="G51" i="12"/>
  <c r="G50" i="12" s="1"/>
  <c r="I60" i="1" s="1"/>
  <c r="I51" i="12"/>
  <c r="I50" i="12" s="1"/>
  <c r="K51" i="12"/>
  <c r="K50" i="12" s="1"/>
  <c r="M51" i="12"/>
  <c r="M50" i="12" s="1"/>
  <c r="O51" i="12"/>
  <c r="Q51" i="12"/>
  <c r="Q50" i="12" s="1"/>
  <c r="V51" i="12"/>
  <c r="G54" i="12"/>
  <c r="I54" i="12"/>
  <c r="K54" i="12"/>
  <c r="K53" i="12" s="1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2" i="12"/>
  <c r="M62" i="12" s="1"/>
  <c r="I62" i="12"/>
  <c r="K62" i="12"/>
  <c r="O62" i="12"/>
  <c r="Q62" i="12"/>
  <c r="V62" i="12"/>
  <c r="G65" i="12"/>
  <c r="M65" i="12" s="1"/>
  <c r="I65" i="12"/>
  <c r="K65" i="12"/>
  <c r="O65" i="12"/>
  <c r="Q65" i="12"/>
  <c r="V65" i="12"/>
  <c r="G67" i="12"/>
  <c r="G66" i="12" s="1"/>
  <c r="I62" i="1" s="1"/>
  <c r="I67" i="12"/>
  <c r="K67" i="12"/>
  <c r="K66" i="12" s="1"/>
  <c r="O67" i="12"/>
  <c r="O66" i="12" s="1"/>
  <c r="Q67" i="12"/>
  <c r="V67" i="12"/>
  <c r="G68" i="12"/>
  <c r="M68" i="12" s="1"/>
  <c r="I68" i="12"/>
  <c r="K68" i="12"/>
  <c r="O68" i="12"/>
  <c r="Q68" i="12"/>
  <c r="V68" i="12"/>
  <c r="V66" i="12" s="1"/>
  <c r="G70" i="12"/>
  <c r="I70" i="12"/>
  <c r="K70" i="12"/>
  <c r="K69" i="12" s="1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0" i="12"/>
  <c r="M80" i="12" s="1"/>
  <c r="I80" i="12"/>
  <c r="I78" i="12" s="1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O88" i="12" s="1"/>
  <c r="Q92" i="12"/>
  <c r="V92" i="12"/>
  <c r="G94" i="12"/>
  <c r="M94" i="12" s="1"/>
  <c r="I94" i="12"/>
  <c r="K94" i="12"/>
  <c r="O94" i="12"/>
  <c r="O93" i="12" s="1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2" i="12"/>
  <c r="M102" i="12" s="1"/>
  <c r="I102" i="12"/>
  <c r="K102" i="12"/>
  <c r="O102" i="12"/>
  <c r="O101" i="12" s="1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O109" i="12"/>
  <c r="O105" i="12" s="1"/>
  <c r="Q109" i="12"/>
  <c r="V109" i="12"/>
  <c r="AF111" i="12"/>
  <c r="G39" i="1" s="1"/>
  <c r="G42" i="1" s="1"/>
  <c r="G25" i="1" s="1"/>
  <c r="A25" i="1" s="1"/>
  <c r="G40" i="1" l="1"/>
  <c r="M36" i="12"/>
  <c r="M35" i="12" s="1"/>
  <c r="G41" i="1"/>
  <c r="G20" i="12"/>
  <c r="I52" i="1" s="1"/>
  <c r="Q20" i="12"/>
  <c r="K8" i="12"/>
  <c r="K88" i="12"/>
  <c r="M88" i="12"/>
  <c r="Q37" i="12"/>
  <c r="V78" i="12"/>
  <c r="I105" i="12"/>
  <c r="K93" i="12"/>
  <c r="Q88" i="12"/>
  <c r="Q78" i="12"/>
  <c r="I69" i="12"/>
  <c r="V53" i="12"/>
  <c r="O20" i="12"/>
  <c r="I8" i="12"/>
  <c r="G42" i="12"/>
  <c r="I56" i="1" s="1"/>
  <c r="K37" i="12"/>
  <c r="K20" i="12"/>
  <c r="V101" i="12"/>
  <c r="O69" i="12"/>
  <c r="M8" i="12"/>
  <c r="I93" i="12"/>
  <c r="O78" i="12"/>
  <c r="G53" i="12"/>
  <c r="I61" i="1" s="1"/>
  <c r="I17" i="1" s="1"/>
  <c r="V105" i="12"/>
  <c r="I101" i="12"/>
  <c r="K78" i="12"/>
  <c r="V69" i="12"/>
  <c r="I66" i="12"/>
  <c r="M17" i="12"/>
  <c r="G8" i="12"/>
  <c r="I29" i="12"/>
  <c r="O8" i="12"/>
  <c r="Q93" i="12"/>
  <c r="V20" i="12"/>
  <c r="V88" i="12"/>
  <c r="O29" i="12"/>
  <c r="I20" i="12"/>
  <c r="K101" i="12"/>
  <c r="I37" i="12"/>
  <c r="Q105" i="12"/>
  <c r="M101" i="12"/>
  <c r="Q69" i="12"/>
  <c r="O53" i="12"/>
  <c r="G69" i="12"/>
  <c r="I63" i="1" s="1"/>
  <c r="Q53" i="12"/>
  <c r="Q8" i="12"/>
  <c r="Q101" i="12"/>
  <c r="I88" i="12"/>
  <c r="I17" i="12"/>
  <c r="V8" i="12"/>
  <c r="K29" i="12"/>
  <c r="V93" i="12"/>
  <c r="G105" i="12"/>
  <c r="I68" i="1" s="1"/>
  <c r="I20" i="1" s="1"/>
  <c r="AE111" i="12"/>
  <c r="K105" i="12"/>
  <c r="G88" i="12"/>
  <c r="I65" i="1" s="1"/>
  <c r="I18" i="1" s="1"/>
  <c r="M70" i="12"/>
  <c r="M69" i="12" s="1"/>
  <c r="Q66" i="12"/>
  <c r="I53" i="12"/>
  <c r="M49" i="12"/>
  <c r="M48" i="12" s="1"/>
  <c r="O37" i="12"/>
  <c r="Q29" i="12"/>
  <c r="G26" i="1"/>
  <c r="A26" i="1"/>
  <c r="M78" i="12"/>
  <c r="M29" i="12"/>
  <c r="M53" i="12"/>
  <c r="M93" i="12"/>
  <c r="G78" i="12"/>
  <c r="I64" i="1" s="1"/>
  <c r="M67" i="12"/>
  <c r="M66" i="12" s="1"/>
  <c r="G93" i="12"/>
  <c r="I66" i="1" s="1"/>
  <c r="M41" i="12"/>
  <c r="M37" i="12" s="1"/>
  <c r="M27" i="12"/>
  <c r="M20" i="12" s="1"/>
  <c r="M34" i="12"/>
  <c r="G101" i="12"/>
  <c r="I67" i="1" s="1"/>
  <c r="I19" i="1" s="1"/>
  <c r="M109" i="12"/>
  <c r="M105" i="12" s="1"/>
  <c r="J28" i="1"/>
  <c r="J26" i="1"/>
  <c r="G38" i="1"/>
  <c r="F38" i="1"/>
  <c r="J23" i="1"/>
  <c r="J24" i="1"/>
  <c r="J25" i="1"/>
  <c r="J27" i="1"/>
  <c r="E24" i="1"/>
  <c r="E26" i="1"/>
  <c r="G111" i="12" l="1"/>
  <c r="I49" i="1"/>
  <c r="F39" i="1"/>
  <c r="F40" i="1"/>
  <c r="H40" i="1" s="1"/>
  <c r="I40" i="1" s="1"/>
  <c r="F41" i="1"/>
  <c r="H41" i="1" s="1"/>
  <c r="I41" i="1" s="1"/>
  <c r="H39" i="1" l="1"/>
  <c r="H42" i="1" s="1"/>
  <c r="F42" i="1"/>
  <c r="I39" i="1"/>
  <c r="I42" i="1" s="1"/>
  <c r="I16" i="1"/>
  <c r="I21" i="1" s="1"/>
  <c r="I69" i="1"/>
  <c r="J68" i="1" l="1"/>
  <c r="J51" i="1"/>
  <c r="J63" i="1"/>
  <c r="J55" i="1"/>
  <c r="J57" i="1"/>
  <c r="J58" i="1"/>
  <c r="J52" i="1"/>
  <c r="J66" i="1"/>
  <c r="J59" i="1"/>
  <c r="J49" i="1"/>
  <c r="J65" i="1"/>
  <c r="J56" i="1"/>
  <c r="J64" i="1"/>
  <c r="J67" i="1"/>
  <c r="J54" i="1"/>
  <c r="J53" i="1"/>
  <c r="J62" i="1"/>
  <c r="J60" i="1"/>
  <c r="J50" i="1"/>
  <c r="J61" i="1"/>
  <c r="G28" i="1"/>
  <c r="G23" i="1"/>
  <c r="A23" i="1" s="1"/>
  <c r="J40" i="1"/>
  <c r="J39" i="1"/>
  <c r="J42" i="1" s="1"/>
  <c r="J41" i="1"/>
  <c r="J69" i="1" l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Tomáš Kratina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<sst xmlns="http://schemas.openxmlformats.org/spreadsheetml/2006/main" count="745" uniqueCount="233">
  <si>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</si>
  <si>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</si>
  <si>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</si>
  <si>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</si>
  <si>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</si>
  <si>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</si>
  <si>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</si>
  <si>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</si>
  <si>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</si>
  <si>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</si>
  <si>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</si>
  <si>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</si>
  <si>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</si>
  <si>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</si>
  <si>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</si>
  <si>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</si>
  <si>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</si>
  <si>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</si>
  <si>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</si>
  <si>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</si>
  <si>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</si>
  <si>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</si>
  <si>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</si>
  <si>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</si>
  <si>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</si>
  <si>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</si>
  <si>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</si>
  <si>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</si>
  <si>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</si>
  <si>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</si>
  <si>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</si>
  <si>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</si>
  <si>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</si>
  <si>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</si>
  <si>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</si>
  <si>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</si>
  <si>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</si>
  <si>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</si>
  <si>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</si>
  <si>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</si>
  <si>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</si>
  <si>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</si>
  <si>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</si>
  <si>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</si>
  <si>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Stavební rozpočet</t>
  </si>
  <si>
    <t>01</t>
  </si>
  <si>
    <t>Stavební úpravy</t>
  </si>
  <si>
    <t>Objekt:</t>
  </si>
  <si>
    <t>Rozpočet:</t>
  </si>
  <si>
    <t>1603</t>
  </si>
  <si>
    <t>Domov pro seniory Dobětice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</si>
  <si>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</si>
  <si>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</si>
  <si>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</si>
  <si>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</si>
  <si>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</si>
  <si>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</si>
  <si>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</si>
  <si>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</si>
  <si>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</si>
  <si>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</si>
  <si>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</si>
  <si>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</si>
  <si>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</si>
  <si>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</si>
  <si>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</si>
  <si>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</si>
  <si>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</si>
  <si>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</si>
  <si>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</si>
  <si>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</si>
  <si>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</si>
  <si>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728</t>
  </si>
  <si>
    <t>Vzduchotechnika</t>
  </si>
  <si>
    <t>761</t>
  </si>
  <si>
    <t>Konstrukce sklobetonové</t>
  </si>
  <si>
    <t>766</t>
  </si>
  <si>
    <t>Konstrukce truhlářské, okna a dveře</t>
  </si>
  <si>
    <t>767</t>
  </si>
  <si>
    <t>Konstrukce zámečnické</t>
  </si>
  <si>
    <t>771</t>
  </si>
  <si>
    <t>Podlahy z dlaždic a obklady</t>
  </si>
  <si>
    <t>776</t>
  </si>
  <si>
    <t>Podlahy a stěny povlakové</t>
  </si>
  <si>
    <t>781</t>
  </si>
  <si>
    <t>Obklady keramické</t>
  </si>
  <si>
    <t>784</t>
  </si>
  <si>
    <t>Malby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</si>
  <si>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</si>
  <si>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</si>
  <si>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</si>
  <si>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</si>
  <si>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</si>
  <si>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</si>
  <si>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</si>
  <si>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</si>
  <si>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</si>
  <si>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</si>
  <si>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</si>
  <si>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</si>
  <si>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</si>
  <si>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</si>
  <si>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</si>
  <si>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</si>
  <si>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</si>
  <si>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</si>
  <si>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</si>
  <si>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</si>
  <si>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</si>
  <si>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</si>
  <si>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</si>
  <si>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</si>
  <si>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</si>
  <si>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</si>
  <si>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</si>
  <si>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</si>
  <si>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</si>
  <si>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</si>
  <si>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</si>
  <si>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</si>
  <si>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</si>
  <si>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</si>
  <si>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</si>
  <si>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m2</t>
  </si>
  <si>
    <t>RTS 25/ I</t>
  </si>
  <si>
    <t>Práce</t>
  </si>
  <si>
    <t>Běžná</t>
  </si>
  <si>
    <t>POL1_</t>
  </si>
  <si>
    <t>Vlepení výztuže D 14 mm do vrtu v betonu 2složkovou epoxidovou hmotou</t>
  </si>
  <si>
    <t>m</t>
  </si>
  <si>
    <t>šachta : 0,15*12</t>
  </si>
  <si>
    <t>VV</t>
  </si>
  <si>
    <t>Tyč žebírková pro betonářskou výztuž B500B, d 14 mm</t>
  </si>
  <si>
    <t>t</t>
  </si>
  <si>
    <t>SPCM</t>
  </si>
  <si>
    <t>Specifikace</t>
  </si>
  <si>
    <t>POL3_</t>
  </si>
  <si>
    <t>0,3*12*0,00121</t>
  </si>
  <si>
    <t>Bednění stropů zabudované z ocelových trapézových plechů pozinkovaných vlna 50 mm tl. 1,0 mm</t>
  </si>
  <si>
    <t>šachta : 1,0*1,0</t>
  </si>
  <si>
    <t>Podhled sádrokartonový, ocel.dvouúrovňový křížový rošt CD, bez izolace, 1x oplášťený, RF tl. 12,5 mm</t>
  </si>
  <si>
    <t>Úprava napojovací spáry SDK s jinou stavební konstrukcí ukončovacím profilem</t>
  </si>
  <si>
    <t>Zakrývání výplní vnitřních otvorů</t>
  </si>
  <si>
    <t>Hrubá výplň rýh ve stěnách do 5x5 cm maltou ze SMS zdicí maltou</t>
  </si>
  <si>
    <t xml:space="preserve">Stěrka lepidlem na stěnách vnitřních </t>
  </si>
  <si>
    <t>Příplatek za zabudované rohovníky, stěny</t>
  </si>
  <si>
    <t>Mazanina betonová tl. 8 - 12 cm C 20/25</t>
  </si>
  <si>
    <t>m3</t>
  </si>
  <si>
    <t>šachta : 1,0*1,0*0,15</t>
  </si>
  <si>
    <t>Výztuž mazanin svařovanou sítí KH 30, drát d 6,0 mm, oko 100 x 100 mm</t>
  </si>
  <si>
    <t>1,0*1,0*0,00444</t>
  </si>
  <si>
    <t>Plechy nárožní ochranné hliníkové dl. 1500 mm</t>
  </si>
  <si>
    <t>kus</t>
  </si>
  <si>
    <t>Bourání příček z cihel pálených děrovan. do tl.140 mm</t>
  </si>
  <si>
    <t>Frézování drážky do 50x50 mm, zdivo,cihel.tvárnice</t>
  </si>
  <si>
    <t>Vyvrtání kapsy pro krabici do pr.80 mm,cih.tvárnic</t>
  </si>
  <si>
    <t>Broušení betonových povrchů do tl. 2 mm</t>
  </si>
  <si>
    <t>Vlastní</t>
  </si>
  <si>
    <t>Indiv</t>
  </si>
  <si>
    <t>Přesun hmot pro opravy a údržbu do výšky 6 m</t>
  </si>
  <si>
    <t>Přesun hmot</t>
  </si>
  <si>
    <t>POL7_</t>
  </si>
  <si>
    <t>Demontáž stávající VZT</t>
  </si>
  <si>
    <t>soubor</t>
  </si>
  <si>
    <t>Sklobetonové stěny tl. 80 mm, tvárnice 1919/8, mat</t>
  </si>
  <si>
    <t>Pódium - instalace zvýšené podlahy, krytina vinyl click-clack systém</t>
  </si>
  <si>
    <t xml:space="preserve">m2    </t>
  </si>
  <si>
    <t>Montáž a dodávka rolety (výdejní okénko)</t>
  </si>
  <si>
    <t>atypický výrobek : 2,0*2,0</t>
  </si>
  <si>
    <t>Penetrace podkladu pod dlažby</t>
  </si>
  <si>
    <t>Montáž podlah z dlaždic hladkých keramických, do tmele, 600 x 600 mm</t>
  </si>
  <si>
    <t>Montáž soklíků rovných z dlaždic keramických, do tmele, výšky do 100 mm</t>
  </si>
  <si>
    <t>Příplatek za spárovací hmotu - plošně, podlahy z dlaždic keramických</t>
  </si>
  <si>
    <t>Příplatek za plochu do 5 m2 jednotlivě, podlahy z dlaždic  keramických</t>
  </si>
  <si>
    <t>37,5</t>
  </si>
  <si>
    <t>Koeficient ztratné 10%: 0,1</t>
  </si>
  <si>
    <t>29,5/0,6</t>
  </si>
  <si>
    <t>Přesun hmot pro podlahy z dlaždic, výšky do 6 m</t>
  </si>
  <si>
    <t>Demontáž soklíků nebo lišt, pryžových nebo z PVC</t>
  </si>
  <si>
    <t>Odstranění povlakové podlahy z PVC lepených bez podložky</t>
  </si>
  <si>
    <t>Penetrace podkladu pod obklady</t>
  </si>
  <si>
    <t>Montáž obkladů stěn obkládačkami porovinovými, do tmele, 150 x 150 mm</t>
  </si>
  <si>
    <t>Příplatek za spárovací hmotu - plošně, obklad stěn pórovinovými obkládačkami</t>
  </si>
  <si>
    <t>Příplatek za plochu do 10 m2 jedntlivě, obklad stěn pórovinovými obkládačkami</t>
  </si>
  <si>
    <t>6,0</t>
  </si>
  <si>
    <t>Přesun hmot pro obklady keramické, výšky do 6 m</t>
  </si>
  <si>
    <t>Odstranění malby oškrábáním v místnosti H do 3,8 m</t>
  </si>
  <si>
    <t>Odstranění maleb omytím v místnosti H do 3,8 m</t>
  </si>
  <si>
    <t>Olepování vnitřních ploch včetně maskovací pásky šířky 50 mm</t>
  </si>
  <si>
    <t>Zakrytí předmětů, včetně odstranění včetně dodávky fólie tl. 0,04 mm</t>
  </si>
  <si>
    <t>Zakrytí podlah, včetně odstranění včetně papírové lepenky</t>
  </si>
  <si>
    <t>Broušení štuků a nových omítek</t>
  </si>
  <si>
    <t>Oprášení/ometení podkladu</t>
  </si>
  <si>
    <t>Demontáž stávajícího mobiliáře, doprava a uskladnění</t>
  </si>
  <si>
    <t>Demontáž garnyží a záclon, doprava, uskladnění</t>
  </si>
  <si>
    <t xml:space="preserve">Demontáž stávajících truhlářských konstrukcí, doprava, likvidace, skládkovné  </t>
  </si>
  <si>
    <t xml:space="preserve">Demontáž vestvěného nábytku, doprava, likvidace, skládkovné </t>
  </si>
  <si>
    <t>Vnitrostaveništní doprava suti do 10 m</t>
  </si>
  <si>
    <t>Přesun suti</t>
  </si>
  <si>
    <t>POL8_</t>
  </si>
  <si>
    <t>Příplatek k vnitrost. dopravě suti za dalších 5 m</t>
  </si>
  <si>
    <t>Nakládání nebo překládání suti a vybouraných hmot</t>
  </si>
  <si>
    <t>Odvoz suti a vybour. hmot na skládku do 1 km</t>
  </si>
  <si>
    <t>Příplatek k odvozu za každý další 1 km</t>
  </si>
  <si>
    <t>Poplatek za uložení suti - směs betonu, cihel, dřeva, skupina odpadu 170904</t>
  </si>
  <si>
    <t>Poplatek za uložení suti - PVC podlahová krytina, skupina odpadu 200307</t>
  </si>
  <si>
    <t>Zařízení staveniště</t>
  </si>
  <si>
    <t>Soubor</t>
  </si>
  <si>
    <t>VRN</t>
  </si>
  <si>
    <t>POL99_2</t>
  </si>
  <si>
    <t>Provozní vlivy</t>
  </si>
  <si>
    <t>POL99_1</t>
  </si>
  <si>
    <t>Koordinační činnost</t>
  </si>
  <si>
    <t xml:space="preserve">Bezpečnostní a hygienická opatření na staveništi </t>
  </si>
  <si>
    <t>POL99_8</t>
  </si>
  <si>
    <t>Mimostaveništní doprava</t>
  </si>
  <si>
    <t>Zkoušky a revize</t>
  </si>
  <si>
    <t xml:space="preserve">Dokumentace skutečného provedení </t>
  </si>
  <si>
    <t>SUM</t>
  </si>
  <si>
    <t>Poznámky uchazeče k zadání</t>
  </si>
  <si>
    <t>POPUZIV</t>
  </si>
  <si>
    <t>END</t>
  </si>
  <si>
    <t>Malba  bílá, bez penetrace, 2 x</t>
  </si>
  <si>
    <t>Penetrace podkladu  1 x</t>
  </si>
  <si>
    <t>Obkládačka keramická  150 x 150 x 6,0 mm, barevná</t>
  </si>
  <si>
    <t>Štuk na stěnách vnitřní  štuk IN, tloušťka 2 mm, ručně</t>
  </si>
  <si>
    <t xml:space="preserve">Podkladní nátěr stěn pod tenkovrstvé omítky </t>
  </si>
  <si>
    <t xml:space="preserve">Montáž výztužné sítě (perlinky) do stěrky - vnitřní stěny včetně výztužné sítě a stěrkového tmelu </t>
  </si>
  <si>
    <t xml:space="preserve">Podkladní nátěr stěn </t>
  </si>
  <si>
    <t>Příčky z desek pórobeton tl. 100 mm desky Klasik, 599 x 249 x 100 mm</t>
  </si>
  <si>
    <t>Potěr,ručně zpracovaný,tl. 6 mm , samonivelační, pevnost 25 MPa</t>
  </si>
  <si>
    <t>Dlaždice keramická  Color 600 x 600 x 10 mm</t>
  </si>
  <si>
    <t>Sokl keramický Color 600 x 95 x 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</si>
</sst>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opLeftCell="B1" zoomScaleNormal="100" zoomScaleSheetLayoutView="75" workbookViewId="0">
      <selection activeCell="E3" sqref="E3:J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7" width="13" customWidth="1"/>
    <col min="8" max="8" width="11" customWidth="1"/>
    <col min="9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4" t="s">
        <v>4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7" t="s">
        <v>24</v>
      </c>
      <c r="C2" s="78"/>
      <c r="D2" s="79"/>
      <c r="E2" s="203"/>
      <c r="F2" s="204"/>
      <c r="G2" s="204"/>
      <c r="H2" s="204"/>
      <c r="I2" s="204"/>
      <c r="J2" s="205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6" t="s">
        <v>46</v>
      </c>
      <c r="F3" s="207"/>
      <c r="G3" s="207"/>
      <c r="H3" s="207"/>
      <c r="I3" s="207"/>
      <c r="J3" s="208"/>
    </row>
    <row r="4" spans="1:15" ht="23.25" customHeight="1" x14ac:dyDescent="0.2">
      <c r="A4" s="76">
        <v>6534</v>
      </c>
      <c r="B4" s="82" t="s">
        <v>48</v>
      </c>
      <c r="C4" s="83"/>
      <c r="D4" s="84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D5" s="221"/>
      <c r="E5" s="222"/>
      <c r="F5" s="222"/>
      <c r="G5" s="22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3"/>
      <c r="E6" s="224"/>
      <c r="F6" s="224"/>
      <c r="G6" s="22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0"/>
      <c r="E11" s="210"/>
      <c r="F11" s="210"/>
      <c r="G11" s="21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9"/>
      <c r="F15" s="209"/>
      <c r="G15" s="211"/>
      <c r="H15" s="211"/>
      <c r="I15" s="211" t="s">
        <v>31</v>
      </c>
      <c r="J15" s="21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0"/>
      <c r="F16" s="201"/>
      <c r="G16" s="200"/>
      <c r="H16" s="201"/>
      <c r="I16" s="200">
        <f>SUMIF(F49:F68,A16,I49:I68)+SUMIF(F49:F68,"PSU",I49:I68)</f>
        <v>0</v>
      </c>
      <c r="J16" s="20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0"/>
      <c r="F17" s="201"/>
      <c r="G17" s="200"/>
      <c r="H17" s="201"/>
      <c r="I17" s="200">
        <f>SUMIF(F49:F68,A17,I49:I68)</f>
        <v>0</v>
      </c>
      <c r="J17" s="20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0"/>
      <c r="F18" s="201"/>
      <c r="G18" s="200"/>
      <c r="H18" s="201"/>
      <c r="I18" s="200">
        <f>SUMIF(F49:F68,A18,I49:I68)</f>
        <v>0</v>
      </c>
      <c r="J18" s="202"/>
    </row>
    <row r="19" spans="1:10" ht="23.25" customHeight="1" x14ac:dyDescent="0.2">
      <c r="A19" s="139" t="s">
        <v>93</v>
      </c>
      <c r="B19" s="38" t="s">
        <v>29</v>
      </c>
      <c r="C19" s="62"/>
      <c r="D19" s="63"/>
      <c r="E19" s="200"/>
      <c r="F19" s="201"/>
      <c r="G19" s="200"/>
      <c r="H19" s="201"/>
      <c r="I19" s="200">
        <f>SUMIF(F49:F68,A19,I49:I68)</f>
        <v>0</v>
      </c>
      <c r="J19" s="202"/>
    </row>
    <row r="20" spans="1:10" ht="23.25" customHeight="1" x14ac:dyDescent="0.2">
      <c r="A20" s="139" t="s">
        <v>94</v>
      </c>
      <c r="B20" s="38" t="s">
        <v>30</v>
      </c>
      <c r="C20" s="62"/>
      <c r="D20" s="63"/>
      <c r="E20" s="200"/>
      <c r="F20" s="201"/>
      <c r="G20" s="200"/>
      <c r="H20" s="201"/>
      <c r="I20" s="200">
        <f>SUMIF(F49:F68,A20,I49:I68)</f>
        <v>0</v>
      </c>
      <c r="J20" s="202"/>
    </row>
    <row r="21" spans="1:10" ht="23.25" customHeight="1" x14ac:dyDescent="0.2">
      <c r="A21" s="2"/>
      <c r="B21" s="48" t="s">
        <v>31</v>
      </c>
      <c r="C21" s="64"/>
      <c r="D21" s="65"/>
      <c r="E21" s="213"/>
      <c r="F21" s="214"/>
      <c r="G21" s="213"/>
      <c r="H21" s="214"/>
      <c r="I21" s="213">
        <f>SUM(I16:J20)</f>
        <v>0</v>
      </c>
      <c r="J21" s="23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30">
        <f>ZakladDPHSniVypocet</f>
        <v>0</v>
      </c>
      <c r="H23" s="231"/>
      <c r="I23" s="23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28">
        <f>A23</f>
        <v>0</v>
      </c>
      <c r="H24" s="229"/>
      <c r="I24" s="22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0">
        <f>ZakladDPHZaklVypocet</f>
        <v>0</v>
      </c>
      <c r="H25" s="231"/>
      <c r="I25" s="23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7">
        <f>A25</f>
        <v>0</v>
      </c>
      <c r="H26" s="198"/>
      <c r="I26" s="19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9">
        <f>CenaCelkem-(ZakladDPHSni+DPHSni+ZakladDPHZakl+DPHZakl)</f>
        <v>0</v>
      </c>
      <c r="H27" s="199"/>
      <c r="I27" s="19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34">
        <f>ZakladDPHSniVypocet+ZakladDPHZaklVypocet</f>
        <v>0</v>
      </c>
      <c r="H28" s="234"/>
      <c r="I28" s="234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33">
        <f>A27</f>
        <v>0</v>
      </c>
      <c r="H29" s="233"/>
      <c r="I29" s="233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5"/>
      <c r="E34" s="236"/>
      <c r="G34" s="237"/>
      <c r="H34" s="238"/>
      <c r="I34" s="238"/>
      <c r="J34" s="25"/>
    </row>
    <row r="35" spans="1:10" ht="12.75" customHeight="1" x14ac:dyDescent="0.2">
      <c r="A35" s="2"/>
      <c r="B35" s="2"/>
      <c r="D35" s="227" t="s">
        <v>2</v>
      </c>
      <c r="E35" s="22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39"/>
      <c r="D39" s="239"/>
      <c r="E39" s="239"/>
      <c r="F39" s="99">
        <f>'01 1 Pol'!AE111</f>
        <v>0</v>
      </c>
      <c r="G39" s="100">
        <f>'01 1 Pol'!AF111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240" t="s">
        <v>46</v>
      </c>
      <c r="D40" s="240"/>
      <c r="E40" s="240"/>
      <c r="F40" s="104">
        <f>'01 1 Pol'!AE111</f>
        <v>0</v>
      </c>
      <c r="G40" s="105">
        <f>'01 1 Pol'!AF111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239" t="s">
        <v>44</v>
      </c>
      <c r="D41" s="239"/>
      <c r="E41" s="239"/>
      <c r="F41" s="108">
        <f>'01 1 Pol'!AE111</f>
        <v>0</v>
      </c>
      <c r="G41" s="101">
        <f>'01 1 Pol'!AF111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241" t="s">
        <v>52</v>
      </c>
      <c r="C42" s="242"/>
      <c r="D42" s="242"/>
      <c r="E42" s="243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244" t="s">
        <v>57</v>
      </c>
      <c r="D49" s="245"/>
      <c r="E49" s="245"/>
      <c r="F49" s="135" t="s">
        <v>26</v>
      </c>
      <c r="G49" s="136"/>
      <c r="H49" s="136"/>
      <c r="I49" s="136">
        <f>'01 1 Pol'!G8</f>
        <v>0</v>
      </c>
      <c r="J49" s="132" t="str">
        <f>IF(I69=0,"",I49/I69*100)</f>
        <v/>
      </c>
    </row>
    <row r="50" spans="1:10" ht="36.75" customHeight="1" x14ac:dyDescent="0.2">
      <c r="A50" s="123"/>
      <c r="B50" s="128" t="s">
        <v>58</v>
      </c>
      <c r="C50" s="244" t="s">
        <v>59</v>
      </c>
      <c r="D50" s="245"/>
      <c r="E50" s="245"/>
      <c r="F50" s="135" t="s">
        <v>26</v>
      </c>
      <c r="G50" s="136"/>
      <c r="H50" s="136"/>
      <c r="I50" s="136">
        <f>'01 1 Pol'!G14</f>
        <v>0</v>
      </c>
      <c r="J50" s="132" t="str">
        <f>IF(I69=0,"",I50/I69*100)</f>
        <v/>
      </c>
    </row>
    <row r="51" spans="1:10" ht="36.75" customHeight="1" x14ac:dyDescent="0.2">
      <c r="A51" s="123"/>
      <c r="B51" s="128" t="s">
        <v>60</v>
      </c>
      <c r="C51" s="244" t="s">
        <v>61</v>
      </c>
      <c r="D51" s="245"/>
      <c r="E51" s="245"/>
      <c r="F51" s="135" t="s">
        <v>26</v>
      </c>
      <c r="G51" s="136"/>
      <c r="H51" s="136"/>
      <c r="I51" s="136">
        <f>'01 1 Pol'!G17</f>
        <v>0</v>
      </c>
      <c r="J51" s="132" t="str">
        <f>IF(I69=0,"",I51/I69*100)</f>
        <v/>
      </c>
    </row>
    <row r="52" spans="1:10" ht="36.75" customHeight="1" x14ac:dyDescent="0.2">
      <c r="A52" s="123"/>
      <c r="B52" s="128" t="s">
        <v>62</v>
      </c>
      <c r="C52" s="244" t="s">
        <v>63</v>
      </c>
      <c r="D52" s="245"/>
      <c r="E52" s="245"/>
      <c r="F52" s="135" t="s">
        <v>26</v>
      </c>
      <c r="G52" s="136"/>
      <c r="H52" s="136"/>
      <c r="I52" s="136">
        <f>'01 1 Pol'!G20</f>
        <v>0</v>
      </c>
      <c r="J52" s="132" t="str">
        <f>IF(I69=0,"",I52/I69*100)</f>
        <v/>
      </c>
    </row>
    <row r="53" spans="1:10" ht="36.75" customHeight="1" x14ac:dyDescent="0.2">
      <c r="A53" s="123"/>
      <c r="B53" s="128" t="s">
        <v>64</v>
      </c>
      <c r="C53" s="244" t="s">
        <v>65</v>
      </c>
      <c r="D53" s="245"/>
      <c r="E53" s="245"/>
      <c r="F53" s="135" t="s">
        <v>26</v>
      </c>
      <c r="G53" s="136"/>
      <c r="H53" s="136"/>
      <c r="I53" s="136">
        <f>'01 1 Pol'!G29</f>
        <v>0</v>
      </c>
      <c r="J53" s="132" t="str">
        <f>IF(I69=0,"",I53/I69*100)</f>
        <v/>
      </c>
    </row>
    <row r="54" spans="1:10" ht="36.75" customHeight="1" x14ac:dyDescent="0.2">
      <c r="A54" s="123"/>
      <c r="B54" s="128" t="s">
        <v>66</v>
      </c>
      <c r="C54" s="244" t="s">
        <v>67</v>
      </c>
      <c r="D54" s="245"/>
      <c r="E54" s="245"/>
      <c r="F54" s="135" t="s">
        <v>26</v>
      </c>
      <c r="G54" s="136"/>
      <c r="H54" s="136"/>
      <c r="I54" s="136">
        <f>'01 1 Pol'!G35</f>
        <v>0</v>
      </c>
      <c r="J54" s="132" t="str">
        <f>IF(I69=0,"",I54/I69*100)</f>
        <v/>
      </c>
    </row>
    <row r="55" spans="1:10" ht="36.75" customHeight="1" x14ac:dyDescent="0.2">
      <c r="A55" s="123"/>
      <c r="B55" s="128" t="s">
        <v>68</v>
      </c>
      <c r="C55" s="244" t="s">
        <v>69</v>
      </c>
      <c r="D55" s="245"/>
      <c r="E55" s="245"/>
      <c r="F55" s="135" t="s">
        <v>26</v>
      </c>
      <c r="G55" s="136"/>
      <c r="H55" s="136"/>
      <c r="I55" s="136">
        <f>'01 1 Pol'!G37</f>
        <v>0</v>
      </c>
      <c r="J55" s="132" t="str">
        <f>IF(I69=0,"",I55/I69*100)</f>
        <v/>
      </c>
    </row>
    <row r="56" spans="1:10" ht="36.75" customHeight="1" x14ac:dyDescent="0.2">
      <c r="A56" s="123"/>
      <c r="B56" s="128" t="s">
        <v>70</v>
      </c>
      <c r="C56" s="244" t="s">
        <v>71</v>
      </c>
      <c r="D56" s="245"/>
      <c r="E56" s="245"/>
      <c r="F56" s="135" t="s">
        <v>26</v>
      </c>
      <c r="G56" s="136"/>
      <c r="H56" s="136"/>
      <c r="I56" s="136">
        <f>'01 1 Pol'!G42</f>
        <v>0</v>
      </c>
      <c r="J56" s="132" t="str">
        <f>IF(I69=0,"",I56/I69*100)</f>
        <v/>
      </c>
    </row>
    <row r="57" spans="1:10" ht="36.75" customHeight="1" x14ac:dyDescent="0.2">
      <c r="A57" s="123"/>
      <c r="B57" s="128" t="s">
        <v>72</v>
      </c>
      <c r="C57" s="244" t="s">
        <v>73</v>
      </c>
      <c r="D57" s="245"/>
      <c r="E57" s="245"/>
      <c r="F57" s="135" t="s">
        <v>27</v>
      </c>
      <c r="G57" s="136"/>
      <c r="H57" s="136"/>
      <c r="I57" s="136">
        <f>'01 1 Pol'!G44</f>
        <v>0</v>
      </c>
      <c r="J57" s="132" t="str">
        <f>IF(I69=0,"",I57/I69*100)</f>
        <v/>
      </c>
    </row>
    <row r="58" spans="1:10" ht="36.75" customHeight="1" x14ac:dyDescent="0.2">
      <c r="A58" s="123"/>
      <c r="B58" s="128" t="s">
        <v>74</v>
      </c>
      <c r="C58" s="244" t="s">
        <v>75</v>
      </c>
      <c r="D58" s="245"/>
      <c r="E58" s="245"/>
      <c r="F58" s="135" t="s">
        <v>27</v>
      </c>
      <c r="G58" s="136"/>
      <c r="H58" s="136"/>
      <c r="I58" s="136">
        <f>'01 1 Pol'!G46</f>
        <v>0</v>
      </c>
      <c r="J58" s="132" t="str">
        <f>IF(I69=0,"",I58/I69*100)</f>
        <v/>
      </c>
    </row>
    <row r="59" spans="1:10" ht="36.75" customHeight="1" x14ac:dyDescent="0.2">
      <c r="A59" s="123"/>
      <c r="B59" s="128" t="s">
        <v>76</v>
      </c>
      <c r="C59" s="244" t="s">
        <v>77</v>
      </c>
      <c r="D59" s="245"/>
      <c r="E59" s="245"/>
      <c r="F59" s="135" t="s">
        <v>27</v>
      </c>
      <c r="G59" s="136"/>
      <c r="H59" s="136"/>
      <c r="I59" s="136">
        <f>'01 1 Pol'!G48</f>
        <v>0</v>
      </c>
      <c r="J59" s="132" t="str">
        <f>IF(I69=0,"",I59/I69*100)</f>
        <v/>
      </c>
    </row>
    <row r="60" spans="1:10" ht="36.75" customHeight="1" x14ac:dyDescent="0.2">
      <c r="A60" s="123"/>
      <c r="B60" s="128" t="s">
        <v>78</v>
      </c>
      <c r="C60" s="244" t="s">
        <v>79</v>
      </c>
      <c r="D60" s="245"/>
      <c r="E60" s="245"/>
      <c r="F60" s="135" t="s">
        <v>27</v>
      </c>
      <c r="G60" s="136"/>
      <c r="H60" s="136"/>
      <c r="I60" s="136">
        <f>'01 1 Pol'!G50</f>
        <v>0</v>
      </c>
      <c r="J60" s="132" t="str">
        <f>IF(I69=0,"",I60/I69*100)</f>
        <v/>
      </c>
    </row>
    <row r="61" spans="1:10" ht="36.75" customHeight="1" x14ac:dyDescent="0.2">
      <c r="A61" s="123"/>
      <c r="B61" s="128" t="s">
        <v>80</v>
      </c>
      <c r="C61" s="244" t="s">
        <v>81</v>
      </c>
      <c r="D61" s="245"/>
      <c r="E61" s="245"/>
      <c r="F61" s="135" t="s">
        <v>27</v>
      </c>
      <c r="G61" s="136"/>
      <c r="H61" s="136"/>
      <c r="I61" s="136">
        <f>'01 1 Pol'!G53</f>
        <v>0</v>
      </c>
      <c r="J61" s="132" t="str">
        <f>IF(I69=0,"",I61/I69*100)</f>
        <v/>
      </c>
    </row>
    <row r="62" spans="1:10" ht="36.75" customHeight="1" x14ac:dyDescent="0.2">
      <c r="A62" s="123"/>
      <c r="B62" s="128" t="s">
        <v>82</v>
      </c>
      <c r="C62" s="244" t="s">
        <v>83</v>
      </c>
      <c r="D62" s="245"/>
      <c r="E62" s="245"/>
      <c r="F62" s="135" t="s">
        <v>27</v>
      </c>
      <c r="G62" s="136"/>
      <c r="H62" s="136"/>
      <c r="I62" s="136">
        <f>'01 1 Pol'!G66</f>
        <v>0</v>
      </c>
      <c r="J62" s="132" t="str">
        <f>IF(I69=0,"",I62/I69*100)</f>
        <v/>
      </c>
    </row>
    <row r="63" spans="1:10" ht="36.75" customHeight="1" x14ac:dyDescent="0.2">
      <c r="A63" s="123"/>
      <c r="B63" s="128" t="s">
        <v>84</v>
      </c>
      <c r="C63" s="244" t="s">
        <v>85</v>
      </c>
      <c r="D63" s="245"/>
      <c r="E63" s="245"/>
      <c r="F63" s="135" t="s">
        <v>27</v>
      </c>
      <c r="G63" s="136"/>
      <c r="H63" s="136"/>
      <c r="I63" s="136">
        <f>'01 1 Pol'!G69</f>
        <v>0</v>
      </c>
      <c r="J63" s="132" t="str">
        <f>IF(I69=0,"",I63/I69*100)</f>
        <v/>
      </c>
    </row>
    <row r="64" spans="1:10" ht="36.75" customHeight="1" x14ac:dyDescent="0.2">
      <c r="A64" s="123"/>
      <c r="B64" s="128" t="s">
        <v>86</v>
      </c>
      <c r="C64" s="244" t="s">
        <v>87</v>
      </c>
      <c r="D64" s="245"/>
      <c r="E64" s="245"/>
      <c r="F64" s="135" t="s">
        <v>27</v>
      </c>
      <c r="G64" s="136"/>
      <c r="H64" s="136"/>
      <c r="I64" s="136">
        <f>'01 1 Pol'!G78</f>
        <v>0</v>
      </c>
      <c r="J64" s="132" t="str">
        <f>IF(I69=0,"",I64/I69*100)</f>
        <v/>
      </c>
    </row>
    <row r="65" spans="1:10" ht="36.75" customHeight="1" x14ac:dyDescent="0.2">
      <c r="A65" s="123"/>
      <c r="B65" s="128" t="s">
        <v>88</v>
      </c>
      <c r="C65" s="244" t="s">
        <v>89</v>
      </c>
      <c r="D65" s="245"/>
      <c r="E65" s="245"/>
      <c r="F65" s="135" t="s">
        <v>28</v>
      </c>
      <c r="G65" s="136"/>
      <c r="H65" s="136"/>
      <c r="I65" s="136">
        <f>'01 1 Pol'!G88</f>
        <v>0</v>
      </c>
      <c r="J65" s="132" t="str">
        <f>IF(I69=0,"",I65/I69*100)</f>
        <v/>
      </c>
    </row>
    <row r="66" spans="1:10" ht="36.75" customHeight="1" x14ac:dyDescent="0.2">
      <c r="A66" s="123"/>
      <c r="B66" s="128" t="s">
        <v>90</v>
      </c>
      <c r="C66" s="244" t="s">
        <v>91</v>
      </c>
      <c r="D66" s="245"/>
      <c r="E66" s="245"/>
      <c r="F66" s="135" t="s">
        <v>92</v>
      </c>
      <c r="G66" s="136"/>
      <c r="H66" s="136"/>
      <c r="I66" s="136">
        <f>'01 1 Pol'!G93</f>
        <v>0</v>
      </c>
      <c r="J66" s="132" t="str">
        <f>IF(I69=0,"",I66/I69*100)</f>
        <v/>
      </c>
    </row>
    <row r="67" spans="1:10" ht="36.75" customHeight="1" x14ac:dyDescent="0.2">
      <c r="A67" s="123"/>
      <c r="B67" s="128" t="s">
        <v>93</v>
      </c>
      <c r="C67" s="244" t="s">
        <v>29</v>
      </c>
      <c r="D67" s="245"/>
      <c r="E67" s="245"/>
      <c r="F67" s="135" t="s">
        <v>93</v>
      </c>
      <c r="G67" s="136"/>
      <c r="H67" s="136"/>
      <c r="I67" s="136">
        <f>'01 1 Pol'!G101</f>
        <v>0</v>
      </c>
      <c r="J67" s="132" t="str">
        <f>IF(I69=0,"",I67/I69*100)</f>
        <v/>
      </c>
    </row>
    <row r="68" spans="1:10" ht="36.75" customHeight="1" x14ac:dyDescent="0.2">
      <c r="A68" s="123"/>
      <c r="B68" s="128" t="s">
        <v>94</v>
      </c>
      <c r="C68" s="244" t="s">
        <v>30</v>
      </c>
      <c r="D68" s="245"/>
      <c r="E68" s="245"/>
      <c r="F68" s="135" t="s">
        <v>94</v>
      </c>
      <c r="G68" s="136"/>
      <c r="H68" s="136"/>
      <c r="I68" s="136">
        <f>'01 1 Pol'!G105</f>
        <v>0</v>
      </c>
      <c r="J68" s="132" t="str">
        <f>IF(I69=0,"",I68/I69*100)</f>
        <v/>
      </c>
    </row>
    <row r="69" spans="1:10" ht="25.5" customHeight="1" x14ac:dyDescent="0.2">
      <c r="A69" s="124"/>
      <c r="B69" s="129" t="s">
        <v>1</v>
      </c>
      <c r="C69" s="130"/>
      <c r="D69" s="131"/>
      <c r="E69" s="131"/>
      <c r="F69" s="137"/>
      <c r="G69" s="138"/>
      <c r="H69" s="138"/>
      <c r="I69" s="138">
        <f>SUM(I49:I68)</f>
        <v>0</v>
      </c>
      <c r="J69" s="133">
        <f>SUM(J49:J68)</f>
        <v>0</v>
      </c>
    </row>
    <row r="70" spans="1:10" x14ac:dyDescent="0.2">
      <c r="F70" s="87"/>
      <c r="G70" s="87"/>
      <c r="H70" s="87"/>
      <c r="I70" s="87"/>
      <c r="J70" s="134"/>
    </row>
    <row r="71" spans="1:10" x14ac:dyDescent="0.2">
      <c r="F71" s="87"/>
      <c r="G71" s="87"/>
      <c r="H71" s="87"/>
      <c r="I71" s="87"/>
      <c r="J71" s="134"/>
    </row>
    <row r="72" spans="1:10" x14ac:dyDescent="0.2">
      <c r="F72" s="87"/>
      <c r="G72" s="87"/>
      <c r="H72" s="87"/>
      <c r="I72" s="87"/>
      <c r="J72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47" activePane="bottomLeft" state="frozen"/>
      <selection pane="bottomLeft" activeCell="C63" sqref="C63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G1" t="s">
        <v>95</v>
      </c>
    </row>
    <row r="2" spans="1:60" ht="24.95" customHeight="1" x14ac:dyDescent="0.2">
      <c r="A2" s="140" t="s">
        <v>8</v>
      </c>
      <c r="B2" s="49" t="s">
        <v>49</v>
      </c>
      <c r="C2" s="263" t="s">
        <v>50</v>
      </c>
      <c r="D2" s="264"/>
      <c r="E2" s="264"/>
      <c r="F2" s="264"/>
      <c r="G2" s="265"/>
      <c r="AG2" t="s">
        <v>96</v>
      </c>
    </row>
    <row r="3" spans="1:60" ht="24.95" customHeight="1" x14ac:dyDescent="0.2">
      <c r="A3" s="140" t="s">
        <v>9</v>
      </c>
      <c r="B3" s="49" t="s">
        <v>45</v>
      </c>
      <c r="C3" s="263" t="s">
        <v>46</v>
      </c>
      <c r="D3" s="264"/>
      <c r="E3" s="264"/>
      <c r="F3" s="264"/>
      <c r="G3" s="265"/>
      <c r="AC3" s="121" t="s">
        <v>96</v>
      </c>
      <c r="AG3" t="s">
        <v>97</v>
      </c>
    </row>
    <row r="4" spans="1:60" ht="24.95" customHeight="1" x14ac:dyDescent="0.2">
      <c r="A4" s="141" t="s">
        <v>10</v>
      </c>
      <c r="B4" s="142" t="s">
        <v>43</v>
      </c>
      <c r="C4" s="266" t="s">
        <v>44</v>
      </c>
      <c r="D4" s="267"/>
      <c r="E4" s="267"/>
      <c r="F4" s="267"/>
      <c r="G4" s="268"/>
      <c r="AG4" t="s">
        <v>98</v>
      </c>
    </row>
    <row r="5" spans="1:60" x14ac:dyDescent="0.2">
      <c r="D5" s="10"/>
    </row>
    <row r="6" spans="1:60" ht="38.25" x14ac:dyDescent="0.2">
      <c r="A6" s="144" t="s">
        <v>99</v>
      </c>
      <c r="B6" s="146" t="s">
        <v>100</v>
      </c>
      <c r="C6" s="146" t="s">
        <v>101</v>
      </c>
      <c r="D6" s="145" t="s">
        <v>102</v>
      </c>
      <c r="E6" s="144" t="s">
        <v>103</v>
      </c>
      <c r="F6" s="143" t="s">
        <v>104</v>
      </c>
      <c r="G6" s="144" t="s">
        <v>31</v>
      </c>
      <c r="H6" s="147" t="s">
        <v>32</v>
      </c>
      <c r="I6" s="147" t="s">
        <v>105</v>
      </c>
      <c r="J6" s="147" t="s">
        <v>33</v>
      </c>
      <c r="K6" s="147" t="s">
        <v>106</v>
      </c>
      <c r="L6" s="147" t="s">
        <v>107</v>
      </c>
      <c r="M6" s="147" t="s">
        <v>108</v>
      </c>
      <c r="N6" s="147" t="s">
        <v>109</v>
      </c>
      <c r="O6" s="147" t="s">
        <v>110</v>
      </c>
      <c r="P6" s="147" t="s">
        <v>111</v>
      </c>
      <c r="Q6" s="147" t="s">
        <v>112</v>
      </c>
      <c r="R6" s="147" t="s">
        <v>113</v>
      </c>
      <c r="S6" s="147" t="s">
        <v>114</v>
      </c>
      <c r="T6" s="147" t="s">
        <v>115</v>
      </c>
      <c r="U6" s="147" t="s">
        <v>116</v>
      </c>
      <c r="V6" s="147" t="s">
        <v>117</v>
      </c>
      <c r="W6" s="147" t="s">
        <v>118</v>
      </c>
      <c r="X6" s="147" t="s">
        <v>119</v>
      </c>
      <c r="Y6" s="147" t="s">
        <v>120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6"/>
      <c r="B8" s="167"/>
      <c r="C8" s="185" t="s">
        <v>57</v>
      </c>
      <c r="D8" s="168"/>
      <c r="E8" s="169"/>
      <c r="F8" s="170"/>
      <c r="G8" s="171">
        <f>SUMIF(AG9:AG13,"&lt;&gt;NOR",G9:G13)</f>
        <v>0</v>
      </c>
      <c r="H8" s="165"/>
      <c r="I8" s="165">
        <f>SUM(I9:I13)</f>
        <v>0</v>
      </c>
      <c r="J8" s="165"/>
      <c r="K8" s="165">
        <f>SUM(K9:K13)</f>
        <v>0</v>
      </c>
      <c r="L8" s="165"/>
      <c r="M8" s="165">
        <f>SUM(M9:M13)</f>
        <v>0</v>
      </c>
      <c r="N8" s="164"/>
      <c r="O8" s="164">
        <f>SUM(O9:O13)</f>
        <v>2.11</v>
      </c>
      <c r="P8" s="164"/>
      <c r="Q8" s="164">
        <f>SUM(Q9:Q13)</f>
        <v>0</v>
      </c>
      <c r="R8" s="165"/>
      <c r="S8" s="165"/>
      <c r="T8" s="165"/>
      <c r="U8" s="165"/>
      <c r="V8" s="165">
        <f>SUM(V9:V13)</f>
        <v>17.02</v>
      </c>
      <c r="W8" s="165"/>
      <c r="X8" s="165"/>
      <c r="Y8" s="165"/>
      <c r="AG8" t="s">
        <v>122</v>
      </c>
    </row>
    <row r="9" spans="1:60" ht="22.5" outlineLevel="1" x14ac:dyDescent="0.2">
      <c r="A9" s="179">
        <v>1</v>
      </c>
      <c r="B9" s="180"/>
      <c r="C9" s="186" t="s">
        <v>229</v>
      </c>
      <c r="D9" s="181" t="s">
        <v>123</v>
      </c>
      <c r="E9" s="182">
        <v>28</v>
      </c>
      <c r="F9" s="183"/>
      <c r="G9" s="184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12</v>
      </c>
      <c r="M9" s="158">
        <f>G9*(1+L9/100)</f>
        <v>0</v>
      </c>
      <c r="N9" s="157">
        <v>7.5340000000000004E-2</v>
      </c>
      <c r="O9" s="157">
        <f>ROUND(E9*N9,2)</f>
        <v>2.11</v>
      </c>
      <c r="P9" s="157">
        <v>0</v>
      </c>
      <c r="Q9" s="157">
        <f>ROUND(E9*P9,2)</f>
        <v>0</v>
      </c>
      <c r="R9" s="158"/>
      <c r="S9" s="158" t="s">
        <v>124</v>
      </c>
      <c r="T9" s="158" t="s">
        <v>124</v>
      </c>
      <c r="U9" s="158">
        <v>0.52915000000000001</v>
      </c>
      <c r="V9" s="158">
        <f>ROUND(E9*U9,2)</f>
        <v>14.82</v>
      </c>
      <c r="W9" s="158"/>
      <c r="X9" s="158" t="s">
        <v>125</v>
      </c>
      <c r="Y9" s="158" t="s">
        <v>126</v>
      </c>
      <c r="Z9" s="148"/>
      <c r="AA9" s="148"/>
      <c r="AB9" s="148"/>
      <c r="AC9" s="148"/>
      <c r="AD9" s="148"/>
      <c r="AE9" s="148"/>
      <c r="AF9" s="148"/>
      <c r="AG9" s="148" t="s">
        <v>127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73">
        <v>2</v>
      </c>
      <c r="B10" s="174"/>
      <c r="C10" s="187" t="s">
        <v>128</v>
      </c>
      <c r="D10" s="175" t="s">
        <v>129</v>
      </c>
      <c r="E10" s="176">
        <v>1.8</v>
      </c>
      <c r="F10" s="177"/>
      <c r="G10" s="178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12</v>
      </c>
      <c r="M10" s="158">
        <f>G10*(1+L10/100)</f>
        <v>0</v>
      </c>
      <c r="N10" s="157">
        <v>1.8000000000000001E-4</v>
      </c>
      <c r="O10" s="157">
        <f>ROUND(E10*N10,2)</f>
        <v>0</v>
      </c>
      <c r="P10" s="157">
        <v>0</v>
      </c>
      <c r="Q10" s="157">
        <f>ROUND(E10*P10,2)</f>
        <v>0</v>
      </c>
      <c r="R10" s="158"/>
      <c r="S10" s="158" t="s">
        <v>124</v>
      </c>
      <c r="T10" s="158" t="s">
        <v>124</v>
      </c>
      <c r="U10" s="158">
        <v>1.22</v>
      </c>
      <c r="V10" s="158">
        <f>ROUND(E10*U10,2)</f>
        <v>2.2000000000000002</v>
      </c>
      <c r="W10" s="158"/>
      <c r="X10" s="158" t="s">
        <v>125</v>
      </c>
      <c r="Y10" s="158" t="s">
        <v>126</v>
      </c>
      <c r="Z10" s="148"/>
      <c r="AA10" s="148"/>
      <c r="AB10" s="148"/>
      <c r="AC10" s="148"/>
      <c r="AD10" s="148"/>
      <c r="AE10" s="148"/>
      <c r="AF10" s="148"/>
      <c r="AG10" s="148" t="s">
        <v>127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2" x14ac:dyDescent="0.2">
      <c r="A11" s="155"/>
      <c r="B11" s="156"/>
      <c r="C11" s="188" t="s">
        <v>130</v>
      </c>
      <c r="D11" s="160"/>
      <c r="E11" s="161">
        <v>1.8</v>
      </c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8"/>
      <c r="AA11" s="148"/>
      <c r="AB11" s="148"/>
      <c r="AC11" s="148"/>
      <c r="AD11" s="148"/>
      <c r="AE11" s="148"/>
      <c r="AF11" s="148"/>
      <c r="AG11" s="148" t="s">
        <v>131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3">
        <v>3</v>
      </c>
      <c r="B12" s="174"/>
      <c r="C12" s="187" t="s">
        <v>132</v>
      </c>
      <c r="D12" s="175" t="s">
        <v>133</v>
      </c>
      <c r="E12" s="176">
        <v>4.3600000000000002E-3</v>
      </c>
      <c r="F12" s="177"/>
      <c r="G12" s="178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12</v>
      </c>
      <c r="M12" s="158">
        <f>G12*(1+L12/100)</f>
        <v>0</v>
      </c>
      <c r="N12" s="157">
        <v>1</v>
      </c>
      <c r="O12" s="157">
        <f>ROUND(E12*N12,2)</f>
        <v>0</v>
      </c>
      <c r="P12" s="157">
        <v>0</v>
      </c>
      <c r="Q12" s="157">
        <f>ROUND(E12*P12,2)</f>
        <v>0</v>
      </c>
      <c r="R12" s="158" t="s">
        <v>134</v>
      </c>
      <c r="S12" s="158" t="s">
        <v>124</v>
      </c>
      <c r="T12" s="158" t="s">
        <v>124</v>
      </c>
      <c r="U12" s="158">
        <v>0</v>
      </c>
      <c r="V12" s="158">
        <f>ROUND(E12*U12,2)</f>
        <v>0</v>
      </c>
      <c r="W12" s="158"/>
      <c r="X12" s="158" t="s">
        <v>135</v>
      </c>
      <c r="Y12" s="158" t="s">
        <v>126</v>
      </c>
      <c r="Z12" s="148"/>
      <c r="AA12" s="148"/>
      <c r="AB12" s="148"/>
      <c r="AC12" s="148"/>
      <c r="AD12" s="148"/>
      <c r="AE12" s="148"/>
      <c r="AF12" s="148"/>
      <c r="AG12" s="148" t="s">
        <v>136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2" x14ac:dyDescent="0.2">
      <c r="A13" s="155"/>
      <c r="B13" s="156"/>
      <c r="C13" s="188" t="s">
        <v>137</v>
      </c>
      <c r="D13" s="160"/>
      <c r="E13" s="161">
        <v>4.3600000000000002E-3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8"/>
      <c r="AA13" s="148"/>
      <c r="AB13" s="148"/>
      <c r="AC13" s="148"/>
      <c r="AD13" s="148"/>
      <c r="AE13" s="148"/>
      <c r="AF13" s="148"/>
      <c r="AG13" s="148" t="s">
        <v>131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6"/>
      <c r="B14" s="167"/>
      <c r="C14" s="185" t="s">
        <v>59</v>
      </c>
      <c r="D14" s="168"/>
      <c r="E14" s="169"/>
      <c r="F14" s="170"/>
      <c r="G14" s="171">
        <f>SUMIF(AG15:AG16,"&lt;&gt;NOR",G15:G16)</f>
        <v>0</v>
      </c>
      <c r="H14" s="165"/>
      <c r="I14" s="165">
        <f>SUM(I15:I16)</f>
        <v>0</v>
      </c>
      <c r="J14" s="165"/>
      <c r="K14" s="165">
        <f>SUM(K15:K16)</f>
        <v>0</v>
      </c>
      <c r="L14" s="165"/>
      <c r="M14" s="165">
        <f>SUM(M15:M16)</f>
        <v>0</v>
      </c>
      <c r="N14" s="164"/>
      <c r="O14" s="164">
        <f>SUM(O15:O16)</f>
        <v>0.01</v>
      </c>
      <c r="P14" s="164"/>
      <c r="Q14" s="164">
        <f>SUM(Q15:Q16)</f>
        <v>0</v>
      </c>
      <c r="R14" s="165"/>
      <c r="S14" s="165"/>
      <c r="T14" s="165"/>
      <c r="U14" s="165"/>
      <c r="V14" s="165">
        <f>SUM(V15:V16)</f>
        <v>0.16</v>
      </c>
      <c r="W14" s="165"/>
      <c r="X14" s="165"/>
      <c r="Y14" s="165"/>
      <c r="AG14" t="s">
        <v>122</v>
      </c>
    </row>
    <row r="15" spans="1:60" ht="24" customHeight="1" outlineLevel="1" x14ac:dyDescent="0.2">
      <c r="A15" s="173">
        <v>4</v>
      </c>
      <c r="B15" s="174"/>
      <c r="C15" s="187" t="s">
        <v>138</v>
      </c>
      <c r="D15" s="175" t="s">
        <v>123</v>
      </c>
      <c r="E15" s="176">
        <v>1</v>
      </c>
      <c r="F15" s="177"/>
      <c r="G15" s="178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12</v>
      </c>
      <c r="M15" s="158">
        <f>G15*(1+L15/100)</f>
        <v>0</v>
      </c>
      <c r="N15" s="157">
        <v>1.3169999999999999E-2</v>
      </c>
      <c r="O15" s="157">
        <f>ROUND(E15*N15,2)</f>
        <v>0.01</v>
      </c>
      <c r="P15" s="157">
        <v>0</v>
      </c>
      <c r="Q15" s="157">
        <f>ROUND(E15*P15,2)</f>
        <v>0</v>
      </c>
      <c r="R15" s="158"/>
      <c r="S15" s="158" t="s">
        <v>124</v>
      </c>
      <c r="T15" s="158" t="s">
        <v>124</v>
      </c>
      <c r="U15" s="158">
        <v>0.16300000000000001</v>
      </c>
      <c r="V15" s="158">
        <f>ROUND(E15*U15,2)</f>
        <v>0.16</v>
      </c>
      <c r="W15" s="158"/>
      <c r="X15" s="158" t="s">
        <v>125</v>
      </c>
      <c r="Y15" s="158" t="s">
        <v>126</v>
      </c>
      <c r="Z15" s="148"/>
      <c r="AA15" s="148"/>
      <c r="AB15" s="148"/>
      <c r="AC15" s="148"/>
      <c r="AD15" s="148"/>
      <c r="AE15" s="148"/>
      <c r="AF15" s="148"/>
      <c r="AG15" s="148" t="s">
        <v>127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2" x14ac:dyDescent="0.2">
      <c r="A16" s="155"/>
      <c r="B16" s="156"/>
      <c r="C16" s="188" t="s">
        <v>139</v>
      </c>
      <c r="D16" s="160"/>
      <c r="E16" s="161">
        <v>1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131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5.5" x14ac:dyDescent="0.2">
      <c r="A17" s="166"/>
      <c r="B17" s="167"/>
      <c r="C17" s="185" t="s">
        <v>61</v>
      </c>
      <c r="D17" s="168"/>
      <c r="E17" s="169"/>
      <c r="F17" s="170"/>
      <c r="G17" s="171">
        <f>SUMIF(AG18:AG19,"&lt;&gt;NOR",G18:G19)</f>
        <v>0</v>
      </c>
      <c r="H17" s="165"/>
      <c r="I17" s="165">
        <f>SUM(I18:I19)</f>
        <v>0</v>
      </c>
      <c r="J17" s="165"/>
      <c r="K17" s="165">
        <f>SUM(K18:K19)</f>
        <v>0</v>
      </c>
      <c r="L17" s="165"/>
      <c r="M17" s="165">
        <f>SUM(M18:M19)</f>
        <v>0</v>
      </c>
      <c r="N17" s="164"/>
      <c r="O17" s="164">
        <f>SUM(O18:O19)</f>
        <v>4.24</v>
      </c>
      <c r="P17" s="164"/>
      <c r="Q17" s="164">
        <f>SUM(Q18:Q19)</f>
        <v>0</v>
      </c>
      <c r="R17" s="165"/>
      <c r="S17" s="165"/>
      <c r="T17" s="165"/>
      <c r="U17" s="165"/>
      <c r="V17" s="165">
        <f>SUM(V18:V19)</f>
        <v>305.33</v>
      </c>
      <c r="W17" s="165"/>
      <c r="X17" s="165"/>
      <c r="Y17" s="165"/>
      <c r="AG17" t="s">
        <v>122</v>
      </c>
    </row>
    <row r="18" spans="1:60" ht="22.5" outlineLevel="1" x14ac:dyDescent="0.2">
      <c r="A18" s="179">
        <v>5</v>
      </c>
      <c r="B18" s="180"/>
      <c r="C18" s="186" t="s">
        <v>140</v>
      </c>
      <c r="D18" s="181" t="s">
        <v>123</v>
      </c>
      <c r="E18" s="182">
        <v>304.66800000000001</v>
      </c>
      <c r="F18" s="183"/>
      <c r="G18" s="184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12</v>
      </c>
      <c r="M18" s="158">
        <f>G18*(1+L18/100)</f>
        <v>0</v>
      </c>
      <c r="N18" s="157">
        <v>1.38E-2</v>
      </c>
      <c r="O18" s="157">
        <f>ROUND(E18*N18,2)</f>
        <v>4.2</v>
      </c>
      <c r="P18" s="157">
        <v>0</v>
      </c>
      <c r="Q18" s="157">
        <f>ROUND(E18*P18,2)</f>
        <v>0</v>
      </c>
      <c r="R18" s="158"/>
      <c r="S18" s="158" t="s">
        <v>124</v>
      </c>
      <c r="T18" s="158" t="s">
        <v>124</v>
      </c>
      <c r="U18" s="158">
        <v>0.95</v>
      </c>
      <c r="V18" s="158">
        <f>ROUND(E18*U18,2)</f>
        <v>289.43</v>
      </c>
      <c r="W18" s="158"/>
      <c r="X18" s="158" t="s">
        <v>125</v>
      </c>
      <c r="Y18" s="158" t="s">
        <v>126</v>
      </c>
      <c r="Z18" s="148"/>
      <c r="AA18" s="148"/>
      <c r="AB18" s="148"/>
      <c r="AC18" s="148"/>
      <c r="AD18" s="148"/>
      <c r="AE18" s="148"/>
      <c r="AF18" s="148"/>
      <c r="AG18" s="148" t="s">
        <v>127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9">
        <v>6</v>
      </c>
      <c r="B19" s="180"/>
      <c r="C19" s="186" t="s">
        <v>141</v>
      </c>
      <c r="D19" s="181" t="s">
        <v>129</v>
      </c>
      <c r="E19" s="182">
        <v>283.87</v>
      </c>
      <c r="F19" s="183"/>
      <c r="G19" s="184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12</v>
      </c>
      <c r="M19" s="158">
        <f>G19*(1+L19/100)</f>
        <v>0</v>
      </c>
      <c r="N19" s="157">
        <v>1.3999999999999999E-4</v>
      </c>
      <c r="O19" s="157">
        <f>ROUND(E19*N19,2)</f>
        <v>0.04</v>
      </c>
      <c r="P19" s="157">
        <v>0</v>
      </c>
      <c r="Q19" s="157">
        <f>ROUND(E19*P19,2)</f>
        <v>0</v>
      </c>
      <c r="R19" s="158"/>
      <c r="S19" s="158" t="s">
        <v>124</v>
      </c>
      <c r="T19" s="158" t="s">
        <v>124</v>
      </c>
      <c r="U19" s="158">
        <v>5.6000000000000001E-2</v>
      </c>
      <c r="V19" s="158">
        <f>ROUND(E19*U19,2)</f>
        <v>15.9</v>
      </c>
      <c r="W19" s="158"/>
      <c r="X19" s="158" t="s">
        <v>125</v>
      </c>
      <c r="Y19" s="158" t="s">
        <v>126</v>
      </c>
      <c r="Z19" s="148"/>
      <c r="AA19" s="148"/>
      <c r="AB19" s="148"/>
      <c r="AC19" s="148"/>
      <c r="AD19" s="148"/>
      <c r="AE19" s="148"/>
      <c r="AF19" s="148"/>
      <c r="AG19" s="148" t="s">
        <v>127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">
      <c r="A20" s="166"/>
      <c r="B20" s="167"/>
      <c r="C20" s="185" t="s">
        <v>63</v>
      </c>
      <c r="D20" s="168"/>
      <c r="E20" s="169"/>
      <c r="F20" s="170"/>
      <c r="G20" s="171">
        <f>SUMIF(AG21:AG28,"&lt;&gt;NOR",G21:G28)</f>
        <v>0</v>
      </c>
      <c r="H20" s="165"/>
      <c r="I20" s="165">
        <f>SUM(I21:I28)</f>
        <v>0</v>
      </c>
      <c r="J20" s="165"/>
      <c r="K20" s="165">
        <f>SUM(K21:K28)</f>
        <v>0</v>
      </c>
      <c r="L20" s="165"/>
      <c r="M20" s="165">
        <f>SUM(M21:M28)</f>
        <v>0</v>
      </c>
      <c r="N20" s="164"/>
      <c r="O20" s="164">
        <f>SUM(O21:O28)</f>
        <v>4.3900000000000006</v>
      </c>
      <c r="P20" s="164"/>
      <c r="Q20" s="164">
        <f>SUM(Q21:Q28)</f>
        <v>0</v>
      </c>
      <c r="R20" s="165"/>
      <c r="S20" s="165"/>
      <c r="T20" s="165"/>
      <c r="U20" s="165"/>
      <c r="V20" s="165">
        <f>SUM(V21:V28)</f>
        <v>321.45</v>
      </c>
      <c r="W20" s="165"/>
      <c r="X20" s="165"/>
      <c r="Y20" s="165"/>
      <c r="AG20" t="s">
        <v>122</v>
      </c>
    </row>
    <row r="21" spans="1:60" outlineLevel="1" x14ac:dyDescent="0.2">
      <c r="A21" s="179">
        <v>7</v>
      </c>
      <c r="B21" s="180"/>
      <c r="C21" s="186" t="s">
        <v>142</v>
      </c>
      <c r="D21" s="181" t="s">
        <v>123</v>
      </c>
      <c r="E21" s="182">
        <v>198</v>
      </c>
      <c r="F21" s="183"/>
      <c r="G21" s="184">
        <f t="shared" ref="G21:G28" si="0">ROUND(E21*F21,2)</f>
        <v>0</v>
      </c>
      <c r="H21" s="159"/>
      <c r="I21" s="158">
        <f t="shared" ref="I21:I28" si="1">ROUND(E21*H21,2)</f>
        <v>0</v>
      </c>
      <c r="J21" s="159"/>
      <c r="K21" s="158">
        <f t="shared" ref="K21:K28" si="2">ROUND(E21*J21,2)</f>
        <v>0</v>
      </c>
      <c r="L21" s="158">
        <v>12</v>
      </c>
      <c r="M21" s="158">
        <f t="shared" ref="M21:M28" si="3">G21*(1+L21/100)</f>
        <v>0</v>
      </c>
      <c r="N21" s="157">
        <v>4.0000000000000003E-5</v>
      </c>
      <c r="O21" s="157">
        <f t="shared" ref="O21:O28" si="4">ROUND(E21*N21,2)</f>
        <v>0.01</v>
      </c>
      <c r="P21" s="157">
        <v>0</v>
      </c>
      <c r="Q21" s="157">
        <f t="shared" ref="Q21:Q28" si="5">ROUND(E21*P21,2)</f>
        <v>0</v>
      </c>
      <c r="R21" s="158"/>
      <c r="S21" s="158" t="s">
        <v>124</v>
      </c>
      <c r="T21" s="158" t="s">
        <v>124</v>
      </c>
      <c r="U21" s="158">
        <v>7.8E-2</v>
      </c>
      <c r="V21" s="158">
        <f t="shared" ref="V21:V28" si="6">ROUND(E21*U21,2)</f>
        <v>15.44</v>
      </c>
      <c r="W21" s="158"/>
      <c r="X21" s="158" t="s">
        <v>125</v>
      </c>
      <c r="Y21" s="158" t="s">
        <v>126</v>
      </c>
      <c r="Z21" s="148"/>
      <c r="AA21" s="148"/>
      <c r="AB21" s="148"/>
      <c r="AC21" s="148"/>
      <c r="AD21" s="148"/>
      <c r="AE21" s="148"/>
      <c r="AF21" s="148"/>
      <c r="AG21" s="148" t="s">
        <v>127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9">
        <v>8</v>
      </c>
      <c r="B22" s="180"/>
      <c r="C22" s="186" t="s">
        <v>143</v>
      </c>
      <c r="D22" s="181" t="s">
        <v>129</v>
      </c>
      <c r="E22" s="182">
        <v>89</v>
      </c>
      <c r="F22" s="183"/>
      <c r="G22" s="184">
        <f t="shared" si="0"/>
        <v>0</v>
      </c>
      <c r="H22" s="159"/>
      <c r="I22" s="158">
        <f t="shared" si="1"/>
        <v>0</v>
      </c>
      <c r="J22" s="159"/>
      <c r="K22" s="158">
        <f t="shared" si="2"/>
        <v>0</v>
      </c>
      <c r="L22" s="158">
        <v>12</v>
      </c>
      <c r="M22" s="158">
        <f t="shared" si="3"/>
        <v>0</v>
      </c>
      <c r="N22" s="157">
        <v>4.0800000000000003E-3</v>
      </c>
      <c r="O22" s="157">
        <f t="shared" si="4"/>
        <v>0.36</v>
      </c>
      <c r="P22" s="157">
        <v>0</v>
      </c>
      <c r="Q22" s="157">
        <f t="shared" si="5"/>
        <v>0</v>
      </c>
      <c r="R22" s="158"/>
      <c r="S22" s="158" t="s">
        <v>124</v>
      </c>
      <c r="T22" s="158" t="s">
        <v>124</v>
      </c>
      <c r="U22" s="158">
        <v>0.152</v>
      </c>
      <c r="V22" s="158">
        <f t="shared" si="6"/>
        <v>13.53</v>
      </c>
      <c r="W22" s="158"/>
      <c r="X22" s="158" t="s">
        <v>125</v>
      </c>
      <c r="Y22" s="158" t="s">
        <v>126</v>
      </c>
      <c r="Z22" s="148"/>
      <c r="AA22" s="148"/>
      <c r="AB22" s="148"/>
      <c r="AC22" s="148"/>
      <c r="AD22" s="148"/>
      <c r="AE22" s="148"/>
      <c r="AF22" s="148"/>
      <c r="AG22" s="148" t="s">
        <v>127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9">
        <v>9</v>
      </c>
      <c r="B23" s="180"/>
      <c r="C23" s="186" t="s">
        <v>228</v>
      </c>
      <c r="D23" s="181" t="s">
        <v>123</v>
      </c>
      <c r="E23" s="182">
        <v>320</v>
      </c>
      <c r="F23" s="183"/>
      <c r="G23" s="184">
        <f t="shared" si="0"/>
        <v>0</v>
      </c>
      <c r="H23" s="159"/>
      <c r="I23" s="158">
        <f t="shared" si="1"/>
        <v>0</v>
      </c>
      <c r="J23" s="159"/>
      <c r="K23" s="158">
        <f t="shared" si="2"/>
        <v>0</v>
      </c>
      <c r="L23" s="158">
        <v>12</v>
      </c>
      <c r="M23" s="158">
        <f t="shared" si="3"/>
        <v>0</v>
      </c>
      <c r="N23" s="157">
        <v>5.0000000000000002E-5</v>
      </c>
      <c r="O23" s="157">
        <f t="shared" si="4"/>
        <v>0.02</v>
      </c>
      <c r="P23" s="157">
        <v>0</v>
      </c>
      <c r="Q23" s="157">
        <f t="shared" si="5"/>
        <v>0</v>
      </c>
      <c r="R23" s="158"/>
      <c r="S23" s="158" t="s">
        <v>124</v>
      </c>
      <c r="T23" s="158" t="s">
        <v>124</v>
      </c>
      <c r="U23" s="158">
        <v>7.0000000000000007E-2</v>
      </c>
      <c r="V23" s="158">
        <f t="shared" si="6"/>
        <v>22.4</v>
      </c>
      <c r="W23" s="158"/>
      <c r="X23" s="158" t="s">
        <v>125</v>
      </c>
      <c r="Y23" s="158" t="s">
        <v>126</v>
      </c>
      <c r="Z23" s="148"/>
      <c r="AA23" s="148"/>
      <c r="AB23" s="148"/>
      <c r="AC23" s="148"/>
      <c r="AD23" s="148"/>
      <c r="AE23" s="148"/>
      <c r="AF23" s="148"/>
      <c r="AG23" s="148" t="s">
        <v>127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4" customHeight="1" outlineLevel="1" x14ac:dyDescent="0.2">
      <c r="A24" s="179">
        <v>10</v>
      </c>
      <c r="B24" s="180"/>
      <c r="C24" s="186" t="s">
        <v>227</v>
      </c>
      <c r="D24" s="181" t="s">
        <v>123</v>
      </c>
      <c r="E24" s="182">
        <v>320</v>
      </c>
      <c r="F24" s="183"/>
      <c r="G24" s="184">
        <f t="shared" si="0"/>
        <v>0</v>
      </c>
      <c r="H24" s="159"/>
      <c r="I24" s="158">
        <f t="shared" si="1"/>
        <v>0</v>
      </c>
      <c r="J24" s="159"/>
      <c r="K24" s="158">
        <f t="shared" si="2"/>
        <v>0</v>
      </c>
      <c r="L24" s="158">
        <v>12</v>
      </c>
      <c r="M24" s="158">
        <f t="shared" si="3"/>
        <v>0</v>
      </c>
      <c r="N24" s="157">
        <v>4.9100000000000003E-3</v>
      </c>
      <c r="O24" s="157">
        <f t="shared" si="4"/>
        <v>1.57</v>
      </c>
      <c r="P24" s="157">
        <v>0</v>
      </c>
      <c r="Q24" s="157">
        <f t="shared" si="5"/>
        <v>0</v>
      </c>
      <c r="R24" s="158"/>
      <c r="S24" s="158" t="s">
        <v>124</v>
      </c>
      <c r="T24" s="158" t="s">
        <v>124</v>
      </c>
      <c r="U24" s="158">
        <v>0.36199999999999999</v>
      </c>
      <c r="V24" s="158">
        <f t="shared" si="6"/>
        <v>115.84</v>
      </c>
      <c r="W24" s="158"/>
      <c r="X24" s="158" t="s">
        <v>125</v>
      </c>
      <c r="Y24" s="158" t="s">
        <v>126</v>
      </c>
      <c r="Z24" s="148"/>
      <c r="AA24" s="148"/>
      <c r="AB24" s="148"/>
      <c r="AC24" s="148"/>
      <c r="AD24" s="148"/>
      <c r="AE24" s="148"/>
      <c r="AF24" s="148"/>
      <c r="AG24" s="148" t="s">
        <v>127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9">
        <v>11</v>
      </c>
      <c r="B25" s="180"/>
      <c r="C25" s="186" t="s">
        <v>144</v>
      </c>
      <c r="D25" s="181" t="s">
        <v>123</v>
      </c>
      <c r="E25" s="182">
        <v>320</v>
      </c>
      <c r="F25" s="183"/>
      <c r="G25" s="184">
        <f t="shared" si="0"/>
        <v>0</v>
      </c>
      <c r="H25" s="159"/>
      <c r="I25" s="158">
        <f t="shared" si="1"/>
        <v>0</v>
      </c>
      <c r="J25" s="159"/>
      <c r="K25" s="158">
        <f t="shared" si="2"/>
        <v>0</v>
      </c>
      <c r="L25" s="158">
        <v>12</v>
      </c>
      <c r="M25" s="158">
        <f t="shared" si="3"/>
        <v>0</v>
      </c>
      <c r="N25" s="157">
        <v>2.5200000000000001E-3</v>
      </c>
      <c r="O25" s="157">
        <f t="shared" si="4"/>
        <v>0.81</v>
      </c>
      <c r="P25" s="157">
        <v>0</v>
      </c>
      <c r="Q25" s="157">
        <f t="shared" si="5"/>
        <v>0</v>
      </c>
      <c r="R25" s="158"/>
      <c r="S25" s="158" t="s">
        <v>124</v>
      </c>
      <c r="T25" s="158" t="s">
        <v>124</v>
      </c>
      <c r="U25" s="158">
        <v>0.19</v>
      </c>
      <c r="V25" s="158">
        <f t="shared" si="6"/>
        <v>60.8</v>
      </c>
      <c r="W25" s="158"/>
      <c r="X25" s="158" t="s">
        <v>125</v>
      </c>
      <c r="Y25" s="158" t="s">
        <v>126</v>
      </c>
      <c r="Z25" s="148"/>
      <c r="AA25" s="148"/>
      <c r="AB25" s="148"/>
      <c r="AC25" s="148"/>
      <c r="AD25" s="148"/>
      <c r="AE25" s="148"/>
      <c r="AF25" s="148"/>
      <c r="AG25" s="148" t="s">
        <v>127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9">
        <v>12</v>
      </c>
      <c r="B26" s="180"/>
      <c r="C26" s="186" t="s">
        <v>226</v>
      </c>
      <c r="D26" s="181" t="s">
        <v>123</v>
      </c>
      <c r="E26" s="182">
        <v>320</v>
      </c>
      <c r="F26" s="183"/>
      <c r="G26" s="184">
        <f t="shared" si="0"/>
        <v>0</v>
      </c>
      <c r="H26" s="159"/>
      <c r="I26" s="158">
        <f t="shared" si="1"/>
        <v>0</v>
      </c>
      <c r="J26" s="159"/>
      <c r="K26" s="158">
        <f t="shared" si="2"/>
        <v>0</v>
      </c>
      <c r="L26" s="158">
        <v>12</v>
      </c>
      <c r="M26" s="158">
        <f t="shared" si="3"/>
        <v>0</v>
      </c>
      <c r="N26" s="157">
        <v>1.9000000000000001E-4</v>
      </c>
      <c r="O26" s="157">
        <f t="shared" si="4"/>
        <v>0.06</v>
      </c>
      <c r="P26" s="157">
        <v>0</v>
      </c>
      <c r="Q26" s="157">
        <f t="shared" si="5"/>
        <v>0</v>
      </c>
      <c r="R26" s="158"/>
      <c r="S26" s="158" t="s">
        <v>124</v>
      </c>
      <c r="T26" s="158" t="s">
        <v>124</v>
      </c>
      <c r="U26" s="158">
        <v>5.1999999999999998E-2</v>
      </c>
      <c r="V26" s="158">
        <f t="shared" si="6"/>
        <v>16.64</v>
      </c>
      <c r="W26" s="158"/>
      <c r="X26" s="158" t="s">
        <v>125</v>
      </c>
      <c r="Y26" s="158" t="s">
        <v>126</v>
      </c>
      <c r="Z26" s="148"/>
      <c r="AA26" s="148"/>
      <c r="AB26" s="148"/>
      <c r="AC26" s="148"/>
      <c r="AD26" s="148"/>
      <c r="AE26" s="148"/>
      <c r="AF26" s="148"/>
      <c r="AG26" s="148" t="s">
        <v>127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9">
        <v>13</v>
      </c>
      <c r="B27" s="180"/>
      <c r="C27" s="186" t="s">
        <v>225</v>
      </c>
      <c r="D27" s="181" t="s">
        <v>123</v>
      </c>
      <c r="E27" s="182">
        <v>320</v>
      </c>
      <c r="F27" s="183"/>
      <c r="G27" s="184">
        <f t="shared" si="0"/>
        <v>0</v>
      </c>
      <c r="H27" s="159"/>
      <c r="I27" s="158">
        <f t="shared" si="1"/>
        <v>0</v>
      </c>
      <c r="J27" s="159"/>
      <c r="K27" s="158">
        <f t="shared" si="2"/>
        <v>0</v>
      </c>
      <c r="L27" s="158">
        <v>12</v>
      </c>
      <c r="M27" s="158">
        <f t="shared" si="3"/>
        <v>0</v>
      </c>
      <c r="N27" s="157">
        <v>4.79E-3</v>
      </c>
      <c r="O27" s="157">
        <f t="shared" si="4"/>
        <v>1.53</v>
      </c>
      <c r="P27" s="157">
        <v>0</v>
      </c>
      <c r="Q27" s="157">
        <f t="shared" si="5"/>
        <v>0</v>
      </c>
      <c r="R27" s="158"/>
      <c r="S27" s="158" t="s">
        <v>124</v>
      </c>
      <c r="T27" s="158" t="s">
        <v>124</v>
      </c>
      <c r="U27" s="158">
        <v>0.24</v>
      </c>
      <c r="V27" s="158">
        <f t="shared" si="6"/>
        <v>76.8</v>
      </c>
      <c r="W27" s="158"/>
      <c r="X27" s="158" t="s">
        <v>125</v>
      </c>
      <c r="Y27" s="158" t="s">
        <v>126</v>
      </c>
      <c r="Z27" s="148"/>
      <c r="AA27" s="148"/>
      <c r="AB27" s="148"/>
      <c r="AC27" s="148"/>
      <c r="AD27" s="148"/>
      <c r="AE27" s="148"/>
      <c r="AF27" s="148"/>
      <c r="AG27" s="148" t="s">
        <v>127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9">
        <v>14</v>
      </c>
      <c r="B28" s="180"/>
      <c r="C28" s="186" t="s">
        <v>145</v>
      </c>
      <c r="D28" s="181" t="s">
        <v>129</v>
      </c>
      <c r="E28" s="182">
        <v>186</v>
      </c>
      <c r="F28" s="183"/>
      <c r="G28" s="184">
        <f t="shared" si="0"/>
        <v>0</v>
      </c>
      <c r="H28" s="159"/>
      <c r="I28" s="158">
        <f t="shared" si="1"/>
        <v>0</v>
      </c>
      <c r="J28" s="159"/>
      <c r="K28" s="158">
        <f t="shared" si="2"/>
        <v>0</v>
      </c>
      <c r="L28" s="158">
        <v>12</v>
      </c>
      <c r="M28" s="158">
        <f t="shared" si="3"/>
        <v>0</v>
      </c>
      <c r="N28" s="157">
        <v>1.6000000000000001E-4</v>
      </c>
      <c r="O28" s="157">
        <f t="shared" si="4"/>
        <v>0.03</v>
      </c>
      <c r="P28" s="157">
        <v>0</v>
      </c>
      <c r="Q28" s="157">
        <f t="shared" si="5"/>
        <v>0</v>
      </c>
      <c r="R28" s="158"/>
      <c r="S28" s="158" t="s">
        <v>124</v>
      </c>
      <c r="T28" s="158" t="s">
        <v>124</v>
      </c>
      <c r="U28" s="158">
        <v>0</v>
      </c>
      <c r="V28" s="158">
        <f t="shared" si="6"/>
        <v>0</v>
      </c>
      <c r="W28" s="158"/>
      <c r="X28" s="158" t="s">
        <v>125</v>
      </c>
      <c r="Y28" s="158" t="s">
        <v>126</v>
      </c>
      <c r="Z28" s="148"/>
      <c r="AA28" s="148"/>
      <c r="AB28" s="148"/>
      <c r="AC28" s="148"/>
      <c r="AD28" s="148"/>
      <c r="AE28" s="148"/>
      <c r="AF28" s="148"/>
      <c r="AG28" s="148" t="s">
        <v>127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6"/>
      <c r="B29" s="167"/>
      <c r="C29" s="185" t="s">
        <v>65</v>
      </c>
      <c r="D29" s="168"/>
      <c r="E29" s="169"/>
      <c r="F29" s="170"/>
      <c r="G29" s="171">
        <f>SUMIF(AG30:AG34,"&lt;&gt;NOR",G30:G34)</f>
        <v>0</v>
      </c>
      <c r="H29" s="165"/>
      <c r="I29" s="165">
        <f>SUM(I30:I34)</f>
        <v>0</v>
      </c>
      <c r="J29" s="165"/>
      <c r="K29" s="165">
        <f>SUM(K30:K34)</f>
        <v>0</v>
      </c>
      <c r="L29" s="165"/>
      <c r="M29" s="165">
        <f>SUM(M30:M34)</f>
        <v>0</v>
      </c>
      <c r="N29" s="164"/>
      <c r="O29" s="164">
        <f>SUM(O30:O34)</f>
        <v>0.75</v>
      </c>
      <c r="P29" s="164"/>
      <c r="Q29" s="164">
        <f>SUM(Q30:Q34)</f>
        <v>0</v>
      </c>
      <c r="R29" s="165"/>
      <c r="S29" s="165"/>
      <c r="T29" s="165"/>
      <c r="U29" s="165"/>
      <c r="V29" s="165">
        <f>SUM(V30:V34)</f>
        <v>12.41</v>
      </c>
      <c r="W29" s="165"/>
      <c r="X29" s="165"/>
      <c r="Y29" s="165"/>
      <c r="AG29" t="s">
        <v>122</v>
      </c>
    </row>
    <row r="30" spans="1:60" outlineLevel="1" x14ac:dyDescent="0.2">
      <c r="A30" s="173">
        <v>15</v>
      </c>
      <c r="B30" s="174"/>
      <c r="C30" s="187" t="s">
        <v>146</v>
      </c>
      <c r="D30" s="175" t="s">
        <v>147</v>
      </c>
      <c r="E30" s="176">
        <v>0.15</v>
      </c>
      <c r="F30" s="177"/>
      <c r="G30" s="178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12</v>
      </c>
      <c r="M30" s="158">
        <f>G30*(1+L30/100)</f>
        <v>0</v>
      </c>
      <c r="N30" s="157">
        <v>2.5249999999999999</v>
      </c>
      <c r="O30" s="157">
        <f>ROUND(E30*N30,2)</f>
        <v>0.38</v>
      </c>
      <c r="P30" s="157">
        <v>0</v>
      </c>
      <c r="Q30" s="157">
        <f>ROUND(E30*P30,2)</f>
        <v>0</v>
      </c>
      <c r="R30" s="158"/>
      <c r="S30" s="158" t="s">
        <v>124</v>
      </c>
      <c r="T30" s="158" t="s">
        <v>124</v>
      </c>
      <c r="U30" s="158">
        <v>2.58</v>
      </c>
      <c r="V30" s="158">
        <f>ROUND(E30*U30,2)</f>
        <v>0.39</v>
      </c>
      <c r="W30" s="158"/>
      <c r="X30" s="158" t="s">
        <v>125</v>
      </c>
      <c r="Y30" s="158" t="s">
        <v>126</v>
      </c>
      <c r="Z30" s="148"/>
      <c r="AA30" s="148"/>
      <c r="AB30" s="148"/>
      <c r="AC30" s="148"/>
      <c r="AD30" s="148"/>
      <c r="AE30" s="148"/>
      <c r="AF30" s="148"/>
      <c r="AG30" s="148" t="s">
        <v>127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2" x14ac:dyDescent="0.2">
      <c r="A31" s="155"/>
      <c r="B31" s="156"/>
      <c r="C31" s="188" t="s">
        <v>148</v>
      </c>
      <c r="D31" s="160"/>
      <c r="E31" s="161">
        <v>0.15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8"/>
      <c r="AA31" s="148"/>
      <c r="AB31" s="148"/>
      <c r="AC31" s="148"/>
      <c r="AD31" s="148"/>
      <c r="AE31" s="148"/>
      <c r="AF31" s="148"/>
      <c r="AG31" s="148" t="s">
        <v>131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3">
        <v>16</v>
      </c>
      <c r="B32" s="174"/>
      <c r="C32" s="187" t="s">
        <v>149</v>
      </c>
      <c r="D32" s="175" t="s">
        <v>133</v>
      </c>
      <c r="E32" s="176">
        <v>4.4400000000000004E-3</v>
      </c>
      <c r="F32" s="177"/>
      <c r="G32" s="178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12</v>
      </c>
      <c r="M32" s="158">
        <f>G32*(1+L32/100)</f>
        <v>0</v>
      </c>
      <c r="N32" s="157">
        <v>1.08961</v>
      </c>
      <c r="O32" s="157">
        <f>ROUND(E32*N32,2)</f>
        <v>0</v>
      </c>
      <c r="P32" s="157">
        <v>0</v>
      </c>
      <c r="Q32" s="157">
        <f>ROUND(E32*P32,2)</f>
        <v>0</v>
      </c>
      <c r="R32" s="158"/>
      <c r="S32" s="158" t="s">
        <v>124</v>
      </c>
      <c r="T32" s="158" t="s">
        <v>124</v>
      </c>
      <c r="U32" s="158">
        <v>15.231</v>
      </c>
      <c r="V32" s="158">
        <f>ROUND(E32*U32,2)</f>
        <v>7.0000000000000007E-2</v>
      </c>
      <c r="W32" s="158"/>
      <c r="X32" s="158" t="s">
        <v>125</v>
      </c>
      <c r="Y32" s="158" t="s">
        <v>126</v>
      </c>
      <c r="Z32" s="148"/>
      <c r="AA32" s="148"/>
      <c r="AB32" s="148"/>
      <c r="AC32" s="148"/>
      <c r="AD32" s="148"/>
      <c r="AE32" s="148"/>
      <c r="AF32" s="148"/>
      <c r="AG32" s="148" t="s">
        <v>127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2" x14ac:dyDescent="0.2">
      <c r="A33" s="155"/>
      <c r="B33" s="156"/>
      <c r="C33" s="188" t="s">
        <v>150</v>
      </c>
      <c r="D33" s="160"/>
      <c r="E33" s="161">
        <v>4.4400000000000004E-3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8"/>
      <c r="AA33" s="148"/>
      <c r="AB33" s="148"/>
      <c r="AC33" s="148"/>
      <c r="AD33" s="148"/>
      <c r="AE33" s="148"/>
      <c r="AF33" s="148"/>
      <c r="AG33" s="148" t="s">
        <v>131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79">
        <v>17</v>
      </c>
      <c r="B34" s="180"/>
      <c r="C34" s="186" t="s">
        <v>230</v>
      </c>
      <c r="D34" s="181" t="s">
        <v>123</v>
      </c>
      <c r="E34" s="182">
        <v>34</v>
      </c>
      <c r="F34" s="183"/>
      <c r="G34" s="184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12</v>
      </c>
      <c r="M34" s="158">
        <f>G34*(1+L34/100)</f>
        <v>0</v>
      </c>
      <c r="N34" s="157">
        <v>1.0919999999999999E-2</v>
      </c>
      <c r="O34" s="157">
        <f>ROUND(E34*N34,2)</f>
        <v>0.37</v>
      </c>
      <c r="P34" s="157">
        <v>0</v>
      </c>
      <c r="Q34" s="157">
        <f>ROUND(E34*P34,2)</f>
        <v>0</v>
      </c>
      <c r="R34" s="158"/>
      <c r="S34" s="158" t="s">
        <v>124</v>
      </c>
      <c r="T34" s="158" t="s">
        <v>124</v>
      </c>
      <c r="U34" s="158">
        <v>0.35149999999999998</v>
      </c>
      <c r="V34" s="158">
        <f>ROUND(E34*U34,2)</f>
        <v>11.95</v>
      </c>
      <c r="W34" s="158"/>
      <c r="X34" s="158" t="s">
        <v>125</v>
      </c>
      <c r="Y34" s="158" t="s">
        <v>126</v>
      </c>
      <c r="Z34" s="148"/>
      <c r="AA34" s="148"/>
      <c r="AB34" s="148"/>
      <c r="AC34" s="148"/>
      <c r="AD34" s="148"/>
      <c r="AE34" s="148"/>
      <c r="AF34" s="148"/>
      <c r="AG34" s="148" t="s">
        <v>127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5.5" x14ac:dyDescent="0.2">
      <c r="A35" s="166"/>
      <c r="B35" s="167"/>
      <c r="C35" s="185" t="s">
        <v>67</v>
      </c>
      <c r="D35" s="168"/>
      <c r="E35" s="169"/>
      <c r="F35" s="170"/>
      <c r="G35" s="171">
        <f>SUMIF(AG36:AG36,"&lt;&gt;NOR",G36:G36)</f>
        <v>0</v>
      </c>
      <c r="H35" s="165"/>
      <c r="I35" s="165">
        <f>SUM(I36:I36)</f>
        <v>0</v>
      </c>
      <c r="J35" s="165"/>
      <c r="K35" s="165">
        <f>SUM(K36:K36)</f>
        <v>0</v>
      </c>
      <c r="L35" s="165"/>
      <c r="M35" s="165">
        <f>SUM(M36:M36)</f>
        <v>0</v>
      </c>
      <c r="N35" s="164"/>
      <c r="O35" s="164">
        <f>SUM(O36:O36)</f>
        <v>0.16</v>
      </c>
      <c r="P35" s="164"/>
      <c r="Q35" s="164">
        <f>SUM(Q36:Q36)</f>
        <v>0</v>
      </c>
      <c r="R35" s="165"/>
      <c r="S35" s="165"/>
      <c r="T35" s="165"/>
      <c r="U35" s="165"/>
      <c r="V35" s="165">
        <f>SUM(V36:V36)</f>
        <v>6.82</v>
      </c>
      <c r="W35" s="165"/>
      <c r="X35" s="165"/>
      <c r="Y35" s="165"/>
      <c r="AG35" t="s">
        <v>122</v>
      </c>
    </row>
    <row r="36" spans="1:60" outlineLevel="1" x14ac:dyDescent="0.2">
      <c r="A36" s="179">
        <v>18</v>
      </c>
      <c r="B36" s="180"/>
      <c r="C36" s="186" t="s">
        <v>151</v>
      </c>
      <c r="D36" s="181" t="s">
        <v>152</v>
      </c>
      <c r="E36" s="182">
        <v>22</v>
      </c>
      <c r="F36" s="183"/>
      <c r="G36" s="184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12</v>
      </c>
      <c r="M36" s="158">
        <f>G36*(1+L36/100)</f>
        <v>0</v>
      </c>
      <c r="N36" s="157">
        <v>7.0499999999999998E-3</v>
      </c>
      <c r="O36" s="157">
        <f>ROUND(E36*N36,2)</f>
        <v>0.16</v>
      </c>
      <c r="P36" s="157">
        <v>0</v>
      </c>
      <c r="Q36" s="157">
        <f>ROUND(E36*P36,2)</f>
        <v>0</v>
      </c>
      <c r="R36" s="158"/>
      <c r="S36" s="158" t="s">
        <v>124</v>
      </c>
      <c r="T36" s="158" t="s">
        <v>124</v>
      </c>
      <c r="U36" s="158">
        <v>0.31</v>
      </c>
      <c r="V36" s="158">
        <f>ROUND(E36*U36,2)</f>
        <v>6.82</v>
      </c>
      <c r="W36" s="158"/>
      <c r="X36" s="158" t="s">
        <v>125</v>
      </c>
      <c r="Y36" s="158" t="s">
        <v>126</v>
      </c>
      <c r="Z36" s="148"/>
      <c r="AA36" s="148"/>
      <c r="AB36" s="148"/>
      <c r="AC36" s="148"/>
      <c r="AD36" s="148"/>
      <c r="AE36" s="148"/>
      <c r="AF36" s="148"/>
      <c r="AG36" s="148" t="s">
        <v>127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x14ac:dyDescent="0.2">
      <c r="A37" s="166"/>
      <c r="B37" s="167"/>
      <c r="C37" s="185" t="s">
        <v>69</v>
      </c>
      <c r="D37" s="168"/>
      <c r="E37" s="169"/>
      <c r="F37" s="170"/>
      <c r="G37" s="171">
        <f>SUMIF(AG38:AG41,"&lt;&gt;NOR",G38:G41)</f>
        <v>0</v>
      </c>
      <c r="H37" s="165"/>
      <c r="I37" s="165">
        <f>SUM(I38:I41)</f>
        <v>0</v>
      </c>
      <c r="J37" s="165"/>
      <c r="K37" s="165">
        <f>SUM(K38:K41)</f>
        <v>0</v>
      </c>
      <c r="L37" s="165"/>
      <c r="M37" s="165">
        <f>SUM(M38:M41)</f>
        <v>0</v>
      </c>
      <c r="N37" s="164"/>
      <c r="O37" s="164">
        <f>SUM(O38:O41)</f>
        <v>0.02</v>
      </c>
      <c r="P37" s="164"/>
      <c r="Q37" s="164">
        <f>SUM(Q38:Q41)</f>
        <v>6.43</v>
      </c>
      <c r="R37" s="165"/>
      <c r="S37" s="165"/>
      <c r="T37" s="165"/>
      <c r="U37" s="165"/>
      <c r="V37" s="165">
        <f>SUM(V38:V41)</f>
        <v>30.740000000000002</v>
      </c>
      <c r="W37" s="165"/>
      <c r="X37" s="165"/>
      <c r="Y37" s="165"/>
      <c r="AG37" t="s">
        <v>122</v>
      </c>
    </row>
    <row r="38" spans="1:60" ht="13.5" customHeight="1" outlineLevel="1" x14ac:dyDescent="0.2">
      <c r="A38" s="179">
        <v>19</v>
      </c>
      <c r="B38" s="180"/>
      <c r="C38" s="186" t="s">
        <v>153</v>
      </c>
      <c r="D38" s="181" t="s">
        <v>123</v>
      </c>
      <c r="E38" s="182">
        <v>29</v>
      </c>
      <c r="F38" s="183"/>
      <c r="G38" s="184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12</v>
      </c>
      <c r="M38" s="158">
        <f>G38*(1+L38/100)</f>
        <v>0</v>
      </c>
      <c r="N38" s="157">
        <v>6.7000000000000002E-4</v>
      </c>
      <c r="O38" s="157">
        <f>ROUND(E38*N38,2)</f>
        <v>0.02</v>
      </c>
      <c r="P38" s="157">
        <v>0.20399999999999999</v>
      </c>
      <c r="Q38" s="157">
        <f>ROUND(E38*P38,2)</f>
        <v>5.92</v>
      </c>
      <c r="R38" s="158"/>
      <c r="S38" s="158" t="s">
        <v>124</v>
      </c>
      <c r="T38" s="158" t="s">
        <v>124</v>
      </c>
      <c r="U38" s="158">
        <v>0.254</v>
      </c>
      <c r="V38" s="158">
        <f>ROUND(E38*U38,2)</f>
        <v>7.37</v>
      </c>
      <c r="W38" s="158"/>
      <c r="X38" s="158" t="s">
        <v>125</v>
      </c>
      <c r="Y38" s="158" t="s">
        <v>126</v>
      </c>
      <c r="Z38" s="148"/>
      <c r="AA38" s="148"/>
      <c r="AB38" s="148"/>
      <c r="AC38" s="148"/>
      <c r="AD38" s="148"/>
      <c r="AE38" s="148"/>
      <c r="AF38" s="148"/>
      <c r="AG38" s="148" t="s">
        <v>127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9">
        <v>20</v>
      </c>
      <c r="B39" s="180"/>
      <c r="C39" s="186" t="s">
        <v>154</v>
      </c>
      <c r="D39" s="181" t="s">
        <v>129</v>
      </c>
      <c r="E39" s="182">
        <v>89</v>
      </c>
      <c r="F39" s="183"/>
      <c r="G39" s="184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12</v>
      </c>
      <c r="M39" s="158">
        <f>G39*(1+L39/100)</f>
        <v>0</v>
      </c>
      <c r="N39" s="157">
        <v>0</v>
      </c>
      <c r="O39" s="157">
        <f>ROUND(E39*N39,2)</f>
        <v>0</v>
      </c>
      <c r="P39" s="157">
        <v>2.9299999999999999E-3</v>
      </c>
      <c r="Q39" s="157">
        <f>ROUND(E39*P39,2)</f>
        <v>0.26</v>
      </c>
      <c r="R39" s="158"/>
      <c r="S39" s="158" t="s">
        <v>124</v>
      </c>
      <c r="T39" s="158" t="s">
        <v>124</v>
      </c>
      <c r="U39" s="158">
        <v>0.17660000000000001</v>
      </c>
      <c r="V39" s="158">
        <f>ROUND(E39*U39,2)</f>
        <v>15.72</v>
      </c>
      <c r="W39" s="158"/>
      <c r="X39" s="158" t="s">
        <v>125</v>
      </c>
      <c r="Y39" s="158" t="s">
        <v>126</v>
      </c>
      <c r="Z39" s="148"/>
      <c r="AA39" s="148"/>
      <c r="AB39" s="148"/>
      <c r="AC39" s="148"/>
      <c r="AD39" s="148"/>
      <c r="AE39" s="148"/>
      <c r="AF39" s="148"/>
      <c r="AG39" s="148" t="s">
        <v>127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9">
        <v>21</v>
      </c>
      <c r="B40" s="180"/>
      <c r="C40" s="186" t="s">
        <v>155</v>
      </c>
      <c r="D40" s="181" t="s">
        <v>152</v>
      </c>
      <c r="E40" s="182">
        <v>10</v>
      </c>
      <c r="F40" s="183"/>
      <c r="G40" s="184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12</v>
      </c>
      <c r="M40" s="158">
        <f>G40*(1+L40/100)</f>
        <v>0</v>
      </c>
      <c r="N40" s="157">
        <v>0</v>
      </c>
      <c r="O40" s="157">
        <f>ROUND(E40*N40,2)</f>
        <v>0</v>
      </c>
      <c r="P40" s="157">
        <v>2.7E-4</v>
      </c>
      <c r="Q40" s="157">
        <f>ROUND(E40*P40,2)</f>
        <v>0</v>
      </c>
      <c r="R40" s="158"/>
      <c r="S40" s="158" t="s">
        <v>124</v>
      </c>
      <c r="T40" s="158" t="s">
        <v>124</v>
      </c>
      <c r="U40" s="158">
        <v>0.1116</v>
      </c>
      <c r="V40" s="158">
        <f>ROUND(E40*U40,2)</f>
        <v>1.1200000000000001</v>
      </c>
      <c r="W40" s="158"/>
      <c r="X40" s="158" t="s">
        <v>125</v>
      </c>
      <c r="Y40" s="158" t="s">
        <v>126</v>
      </c>
      <c r="Z40" s="148"/>
      <c r="AA40" s="148"/>
      <c r="AB40" s="148"/>
      <c r="AC40" s="148"/>
      <c r="AD40" s="148"/>
      <c r="AE40" s="148"/>
      <c r="AF40" s="148"/>
      <c r="AG40" s="148" t="s">
        <v>127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9">
        <v>22</v>
      </c>
      <c r="B41" s="180"/>
      <c r="C41" s="186" t="s">
        <v>156</v>
      </c>
      <c r="D41" s="181" t="s">
        <v>123</v>
      </c>
      <c r="E41" s="182">
        <v>19.8</v>
      </c>
      <c r="F41" s="183"/>
      <c r="G41" s="184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12</v>
      </c>
      <c r="M41" s="158">
        <f>G41*(1+L41/100)</f>
        <v>0</v>
      </c>
      <c r="N41" s="157">
        <v>0</v>
      </c>
      <c r="O41" s="157">
        <f>ROUND(E41*N41,2)</f>
        <v>0</v>
      </c>
      <c r="P41" s="157">
        <v>1.26E-2</v>
      </c>
      <c r="Q41" s="157">
        <f>ROUND(E41*P41,2)</f>
        <v>0.25</v>
      </c>
      <c r="R41" s="158"/>
      <c r="S41" s="158" t="s">
        <v>157</v>
      </c>
      <c r="T41" s="158" t="s">
        <v>158</v>
      </c>
      <c r="U41" s="158">
        <v>0.33</v>
      </c>
      <c r="V41" s="158">
        <f>ROUND(E41*U41,2)</f>
        <v>6.53</v>
      </c>
      <c r="W41" s="158"/>
      <c r="X41" s="158" t="s">
        <v>125</v>
      </c>
      <c r="Y41" s="158" t="s">
        <v>126</v>
      </c>
      <c r="Z41" s="148"/>
      <c r="AA41" s="148"/>
      <c r="AB41" s="148"/>
      <c r="AC41" s="148"/>
      <c r="AD41" s="148"/>
      <c r="AE41" s="148"/>
      <c r="AF41" s="148"/>
      <c r="AG41" s="148" t="s">
        <v>127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66"/>
      <c r="B42" s="167"/>
      <c r="C42" s="185" t="s">
        <v>71</v>
      </c>
      <c r="D42" s="168"/>
      <c r="E42" s="169"/>
      <c r="F42" s="170"/>
      <c r="G42" s="171">
        <f>SUMIF(AG43:AG43,"&lt;&gt;NOR",G43:G43)</f>
        <v>0</v>
      </c>
      <c r="H42" s="165"/>
      <c r="I42" s="165">
        <f>SUM(I43:I43)</f>
        <v>0</v>
      </c>
      <c r="J42" s="165"/>
      <c r="K42" s="165">
        <f>SUM(K43:K43)</f>
        <v>0</v>
      </c>
      <c r="L42" s="165"/>
      <c r="M42" s="165">
        <f>SUM(M43:M43)</f>
        <v>0</v>
      </c>
      <c r="N42" s="164"/>
      <c r="O42" s="164">
        <f>SUM(O43:O43)</f>
        <v>0</v>
      </c>
      <c r="P42" s="164"/>
      <c r="Q42" s="164">
        <f>SUM(Q43:Q43)</f>
        <v>0</v>
      </c>
      <c r="R42" s="165"/>
      <c r="S42" s="165"/>
      <c r="T42" s="165"/>
      <c r="U42" s="165"/>
      <c r="V42" s="165">
        <f>SUM(V43:V43)</f>
        <v>10.97</v>
      </c>
      <c r="W42" s="165"/>
      <c r="X42" s="165"/>
      <c r="Y42" s="165"/>
      <c r="AG42" t="s">
        <v>122</v>
      </c>
    </row>
    <row r="43" spans="1:60" outlineLevel="1" x14ac:dyDescent="0.2">
      <c r="A43" s="179">
        <v>23</v>
      </c>
      <c r="B43" s="180"/>
      <c r="C43" s="186" t="s">
        <v>159</v>
      </c>
      <c r="D43" s="181" t="s">
        <v>133</v>
      </c>
      <c r="E43" s="182">
        <v>11.688929999999999</v>
      </c>
      <c r="F43" s="183"/>
      <c r="G43" s="184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12</v>
      </c>
      <c r="M43" s="158">
        <f>G43*(1+L43/100)</f>
        <v>0</v>
      </c>
      <c r="N43" s="157">
        <v>0</v>
      </c>
      <c r="O43" s="157">
        <f>ROUND(E43*N43,2)</f>
        <v>0</v>
      </c>
      <c r="P43" s="157">
        <v>0</v>
      </c>
      <c r="Q43" s="157">
        <f>ROUND(E43*P43,2)</f>
        <v>0</v>
      </c>
      <c r="R43" s="158"/>
      <c r="S43" s="158" t="s">
        <v>124</v>
      </c>
      <c r="T43" s="158" t="s">
        <v>124</v>
      </c>
      <c r="U43" s="158">
        <v>0.9385</v>
      </c>
      <c r="V43" s="158">
        <f>ROUND(E43*U43,2)</f>
        <v>10.97</v>
      </c>
      <c r="W43" s="158"/>
      <c r="X43" s="158" t="s">
        <v>160</v>
      </c>
      <c r="Y43" s="158" t="s">
        <v>126</v>
      </c>
      <c r="Z43" s="148"/>
      <c r="AA43" s="148"/>
      <c r="AB43" s="148"/>
      <c r="AC43" s="148"/>
      <c r="AD43" s="148"/>
      <c r="AE43" s="148"/>
      <c r="AF43" s="148"/>
      <c r="AG43" s="148" t="s">
        <v>161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x14ac:dyDescent="0.2">
      <c r="A44" s="166"/>
      <c r="B44" s="167"/>
      <c r="C44" s="185" t="s">
        <v>73</v>
      </c>
      <c r="D44" s="168"/>
      <c r="E44" s="169"/>
      <c r="F44" s="170"/>
      <c r="G44" s="171">
        <f>SUMIF(AG45:AG45,"&lt;&gt;NOR",G45:G45)</f>
        <v>0</v>
      </c>
      <c r="H44" s="165"/>
      <c r="I44" s="165">
        <f>SUM(I45:I45)</f>
        <v>0</v>
      </c>
      <c r="J44" s="165"/>
      <c r="K44" s="165">
        <f>SUM(K45:K45)</f>
        <v>0</v>
      </c>
      <c r="L44" s="165"/>
      <c r="M44" s="165">
        <f>SUM(M45:M45)</f>
        <v>0</v>
      </c>
      <c r="N44" s="164"/>
      <c r="O44" s="164">
        <f>SUM(O45:O45)</f>
        <v>0</v>
      </c>
      <c r="P44" s="164"/>
      <c r="Q44" s="164">
        <f>SUM(Q45:Q45)</f>
        <v>0</v>
      </c>
      <c r="R44" s="165"/>
      <c r="S44" s="165"/>
      <c r="T44" s="165"/>
      <c r="U44" s="165"/>
      <c r="V44" s="165">
        <f>SUM(V45:V45)</f>
        <v>0</v>
      </c>
      <c r="W44" s="165"/>
      <c r="X44" s="165"/>
      <c r="Y44" s="165"/>
      <c r="AG44" t="s">
        <v>122</v>
      </c>
    </row>
    <row r="45" spans="1:60" outlineLevel="1" x14ac:dyDescent="0.2">
      <c r="A45" s="179">
        <v>24</v>
      </c>
      <c r="B45" s="180"/>
      <c r="C45" s="186" t="s">
        <v>162</v>
      </c>
      <c r="D45" s="181" t="s">
        <v>163</v>
      </c>
      <c r="E45" s="182">
        <v>1</v>
      </c>
      <c r="F45" s="183"/>
      <c r="G45" s="184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12</v>
      </c>
      <c r="M45" s="158">
        <f>G45*(1+L45/100)</f>
        <v>0</v>
      </c>
      <c r="N45" s="157">
        <v>0</v>
      </c>
      <c r="O45" s="157">
        <f>ROUND(E45*N45,2)</f>
        <v>0</v>
      </c>
      <c r="P45" s="157">
        <v>0</v>
      </c>
      <c r="Q45" s="157">
        <f>ROUND(E45*P45,2)</f>
        <v>0</v>
      </c>
      <c r="R45" s="158"/>
      <c r="S45" s="158" t="s">
        <v>157</v>
      </c>
      <c r="T45" s="158" t="s">
        <v>158</v>
      </c>
      <c r="U45" s="158">
        <v>0</v>
      </c>
      <c r="V45" s="158">
        <f>ROUND(E45*U45,2)</f>
        <v>0</v>
      </c>
      <c r="W45" s="158"/>
      <c r="X45" s="158" t="s">
        <v>125</v>
      </c>
      <c r="Y45" s="158" t="s">
        <v>126</v>
      </c>
      <c r="Z45" s="148"/>
      <c r="AA45" s="148"/>
      <c r="AB45" s="148"/>
      <c r="AC45" s="148"/>
      <c r="AD45" s="148"/>
      <c r="AE45" s="148"/>
      <c r="AF45" s="148"/>
      <c r="AG45" s="148" t="s">
        <v>127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x14ac:dyDescent="0.2">
      <c r="A46" s="166"/>
      <c r="B46" s="167"/>
      <c r="C46" s="185" t="s">
        <v>75</v>
      </c>
      <c r="D46" s="168"/>
      <c r="E46" s="169"/>
      <c r="F46" s="170"/>
      <c r="G46" s="171">
        <f>SUMIF(AG47:AG47,"&lt;&gt;NOR",G47:G47)</f>
        <v>0</v>
      </c>
      <c r="H46" s="165"/>
      <c r="I46" s="165">
        <f>SUM(I47:I47)</f>
        <v>0</v>
      </c>
      <c r="J46" s="165"/>
      <c r="K46" s="165">
        <f>SUM(K47:K47)</f>
        <v>0</v>
      </c>
      <c r="L46" s="165"/>
      <c r="M46" s="165">
        <f>SUM(M47:M47)</f>
        <v>0</v>
      </c>
      <c r="N46" s="164"/>
      <c r="O46" s="164">
        <f>SUM(O47:O47)</f>
        <v>1.32</v>
      </c>
      <c r="P46" s="164"/>
      <c r="Q46" s="164">
        <f>SUM(Q47:Q47)</f>
        <v>0</v>
      </c>
      <c r="R46" s="165"/>
      <c r="S46" s="165"/>
      <c r="T46" s="165"/>
      <c r="U46" s="165"/>
      <c r="V46" s="165">
        <f>SUM(V47:V47)</f>
        <v>21.82</v>
      </c>
      <c r="W46" s="165"/>
      <c r="X46" s="165"/>
      <c r="Y46" s="165"/>
      <c r="AG46" t="s">
        <v>122</v>
      </c>
    </row>
    <row r="47" spans="1:60" outlineLevel="1" x14ac:dyDescent="0.2">
      <c r="A47" s="179">
        <v>25</v>
      </c>
      <c r="B47" s="180"/>
      <c r="C47" s="186" t="s">
        <v>164</v>
      </c>
      <c r="D47" s="181" t="s">
        <v>123</v>
      </c>
      <c r="E47" s="182">
        <v>12</v>
      </c>
      <c r="F47" s="183"/>
      <c r="G47" s="184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12</v>
      </c>
      <c r="M47" s="158">
        <f>G47*(1+L47/100)</f>
        <v>0</v>
      </c>
      <c r="N47" s="157">
        <v>0.11</v>
      </c>
      <c r="O47" s="157">
        <f>ROUND(E47*N47,2)</f>
        <v>1.32</v>
      </c>
      <c r="P47" s="157">
        <v>0</v>
      </c>
      <c r="Q47" s="157">
        <f>ROUND(E47*P47,2)</f>
        <v>0</v>
      </c>
      <c r="R47" s="158"/>
      <c r="S47" s="158" t="s">
        <v>124</v>
      </c>
      <c r="T47" s="158" t="s">
        <v>124</v>
      </c>
      <c r="U47" s="158">
        <v>1.8180000000000001</v>
      </c>
      <c r="V47" s="158">
        <f>ROUND(E47*U47,2)</f>
        <v>21.82</v>
      </c>
      <c r="W47" s="158"/>
      <c r="X47" s="158" t="s">
        <v>125</v>
      </c>
      <c r="Y47" s="158" t="s">
        <v>126</v>
      </c>
      <c r="Z47" s="148"/>
      <c r="AA47" s="148"/>
      <c r="AB47" s="148"/>
      <c r="AC47" s="148"/>
      <c r="AD47" s="148"/>
      <c r="AE47" s="148"/>
      <c r="AF47" s="148"/>
      <c r="AG47" s="148" t="s">
        <v>127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166"/>
      <c r="B48" s="167"/>
      <c r="C48" s="185" t="s">
        <v>77</v>
      </c>
      <c r="D48" s="168"/>
      <c r="E48" s="169"/>
      <c r="F48" s="170"/>
      <c r="G48" s="171">
        <f>SUMIF(AG49:AG49,"&lt;&gt;NOR",G49:G49)</f>
        <v>0</v>
      </c>
      <c r="H48" s="165"/>
      <c r="I48" s="165">
        <f>SUM(I49:I49)</f>
        <v>0</v>
      </c>
      <c r="J48" s="165"/>
      <c r="K48" s="165">
        <f>SUM(K49:K49)</f>
        <v>0</v>
      </c>
      <c r="L48" s="165"/>
      <c r="M48" s="165">
        <f>SUM(M49:M49)</f>
        <v>0</v>
      </c>
      <c r="N48" s="164"/>
      <c r="O48" s="164">
        <f>SUM(O49:O49)</f>
        <v>0</v>
      </c>
      <c r="P48" s="164"/>
      <c r="Q48" s="164">
        <f>SUM(Q49:Q49)</f>
        <v>0</v>
      </c>
      <c r="R48" s="165"/>
      <c r="S48" s="165"/>
      <c r="T48" s="165"/>
      <c r="U48" s="165"/>
      <c r="V48" s="165">
        <f>SUM(V49:V49)</f>
        <v>0</v>
      </c>
      <c r="W48" s="165"/>
      <c r="X48" s="165"/>
      <c r="Y48" s="165"/>
      <c r="AG48" t="s">
        <v>122</v>
      </c>
    </row>
    <row r="49" spans="1:60" ht="22.5" outlineLevel="1" x14ac:dyDescent="0.2">
      <c r="A49" s="179">
        <v>26</v>
      </c>
      <c r="B49" s="180"/>
      <c r="C49" s="186" t="s">
        <v>165</v>
      </c>
      <c r="D49" s="181" t="s">
        <v>166</v>
      </c>
      <c r="E49" s="182">
        <v>29</v>
      </c>
      <c r="F49" s="183"/>
      <c r="G49" s="184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12</v>
      </c>
      <c r="M49" s="158">
        <f>G49*(1+L49/100)</f>
        <v>0</v>
      </c>
      <c r="N49" s="157">
        <v>0</v>
      </c>
      <c r="O49" s="157">
        <f>ROUND(E49*N49,2)</f>
        <v>0</v>
      </c>
      <c r="P49" s="157">
        <v>0</v>
      </c>
      <c r="Q49" s="157">
        <f>ROUND(E49*P49,2)</f>
        <v>0</v>
      </c>
      <c r="R49" s="158"/>
      <c r="S49" s="158" t="s">
        <v>157</v>
      </c>
      <c r="T49" s="158" t="s">
        <v>158</v>
      </c>
      <c r="U49" s="158">
        <v>0</v>
      </c>
      <c r="V49" s="158">
        <f>ROUND(E49*U49,2)</f>
        <v>0</v>
      </c>
      <c r="W49" s="158"/>
      <c r="X49" s="158" t="s">
        <v>125</v>
      </c>
      <c r="Y49" s="158" t="s">
        <v>126</v>
      </c>
      <c r="Z49" s="148"/>
      <c r="AA49" s="148"/>
      <c r="AB49" s="148"/>
      <c r="AC49" s="148"/>
      <c r="AD49" s="148"/>
      <c r="AE49" s="148"/>
      <c r="AF49" s="148"/>
      <c r="AG49" s="148" t="s">
        <v>127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66"/>
      <c r="B50" s="167"/>
      <c r="C50" s="185" t="s">
        <v>79</v>
      </c>
      <c r="D50" s="168"/>
      <c r="E50" s="169"/>
      <c r="F50" s="170"/>
      <c r="G50" s="171">
        <f>SUMIF(AG51:AG52,"&lt;&gt;NOR",G51:G52)</f>
        <v>0</v>
      </c>
      <c r="H50" s="165"/>
      <c r="I50" s="165">
        <f>SUM(I51:I52)</f>
        <v>0</v>
      </c>
      <c r="J50" s="165"/>
      <c r="K50" s="165">
        <f>SUM(K51:K52)</f>
        <v>0</v>
      </c>
      <c r="L50" s="165"/>
      <c r="M50" s="165">
        <f>SUM(M51:M52)</f>
        <v>0</v>
      </c>
      <c r="N50" s="164"/>
      <c r="O50" s="164">
        <f>SUM(O51:O52)</f>
        <v>0</v>
      </c>
      <c r="P50" s="164"/>
      <c r="Q50" s="164">
        <f>SUM(Q51:Q52)</f>
        <v>0</v>
      </c>
      <c r="R50" s="165"/>
      <c r="S50" s="165"/>
      <c r="T50" s="165"/>
      <c r="U50" s="165"/>
      <c r="V50" s="165">
        <f>SUM(V51:V52)</f>
        <v>1.68</v>
      </c>
      <c r="W50" s="165"/>
      <c r="X50" s="165"/>
      <c r="Y50" s="165"/>
      <c r="AG50" t="s">
        <v>122</v>
      </c>
    </row>
    <row r="51" spans="1:60" outlineLevel="1" x14ac:dyDescent="0.2">
      <c r="A51" s="173">
        <v>27</v>
      </c>
      <c r="B51" s="174"/>
      <c r="C51" s="187" t="s">
        <v>167</v>
      </c>
      <c r="D51" s="175" t="s">
        <v>123</v>
      </c>
      <c r="E51" s="176">
        <v>4</v>
      </c>
      <c r="F51" s="177"/>
      <c r="G51" s="178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12</v>
      </c>
      <c r="M51" s="158">
        <f>G51*(1+L51/100)</f>
        <v>0</v>
      </c>
      <c r="N51" s="157">
        <v>1.2E-4</v>
      </c>
      <c r="O51" s="157">
        <f>ROUND(E51*N51,2)</f>
        <v>0</v>
      </c>
      <c r="P51" s="157">
        <v>0</v>
      </c>
      <c r="Q51" s="157">
        <f>ROUND(E51*P51,2)</f>
        <v>0</v>
      </c>
      <c r="R51" s="158"/>
      <c r="S51" s="158" t="s">
        <v>157</v>
      </c>
      <c r="T51" s="158" t="s">
        <v>158</v>
      </c>
      <c r="U51" s="158">
        <v>0.42</v>
      </c>
      <c r="V51" s="158">
        <f>ROUND(E51*U51,2)</f>
        <v>1.68</v>
      </c>
      <c r="W51" s="158"/>
      <c r="X51" s="158" t="s">
        <v>125</v>
      </c>
      <c r="Y51" s="158" t="s">
        <v>126</v>
      </c>
      <c r="Z51" s="148"/>
      <c r="AA51" s="148"/>
      <c r="AB51" s="148"/>
      <c r="AC51" s="148"/>
      <c r="AD51" s="148"/>
      <c r="AE51" s="148"/>
      <c r="AF51" s="148"/>
      <c r="AG51" s="148" t="s">
        <v>127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2" x14ac:dyDescent="0.2">
      <c r="A52" s="155"/>
      <c r="B52" s="156"/>
      <c r="C52" s="188" t="s">
        <v>168</v>
      </c>
      <c r="D52" s="160"/>
      <c r="E52" s="161">
        <v>4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8"/>
      <c r="AA52" s="148"/>
      <c r="AB52" s="148"/>
      <c r="AC52" s="148"/>
      <c r="AD52" s="148"/>
      <c r="AE52" s="148"/>
      <c r="AF52" s="148"/>
      <c r="AG52" s="148" t="s">
        <v>131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6"/>
      <c r="B53" s="167"/>
      <c r="C53" s="185" t="s">
        <v>81</v>
      </c>
      <c r="D53" s="168"/>
      <c r="E53" s="169"/>
      <c r="F53" s="170"/>
      <c r="G53" s="171">
        <f>SUMIF(AG54:AG65,"&lt;&gt;NOR",G54:G65)</f>
        <v>0</v>
      </c>
      <c r="H53" s="165"/>
      <c r="I53" s="165">
        <f>SUM(I54:I65)</f>
        <v>0</v>
      </c>
      <c r="J53" s="165"/>
      <c r="K53" s="165">
        <f>SUM(K54:K65)</f>
        <v>0</v>
      </c>
      <c r="L53" s="165"/>
      <c r="M53" s="165">
        <f>SUM(M54:M65)</f>
        <v>0</v>
      </c>
      <c r="N53" s="164"/>
      <c r="O53" s="164">
        <f>SUM(O54:O65)</f>
        <v>1.35</v>
      </c>
      <c r="P53" s="164"/>
      <c r="Q53" s="164">
        <f>SUM(Q54:Q65)</f>
        <v>0</v>
      </c>
      <c r="R53" s="165"/>
      <c r="S53" s="165"/>
      <c r="T53" s="165"/>
      <c r="U53" s="165"/>
      <c r="V53" s="165">
        <f>SUM(V54:V65)</f>
        <v>61.6</v>
      </c>
      <c r="W53" s="165"/>
      <c r="X53" s="165"/>
      <c r="Y53" s="165"/>
      <c r="AG53" t="s">
        <v>122</v>
      </c>
    </row>
    <row r="54" spans="1:60" outlineLevel="1" x14ac:dyDescent="0.2">
      <c r="A54" s="179">
        <v>28</v>
      </c>
      <c r="B54" s="180"/>
      <c r="C54" s="186" t="s">
        <v>169</v>
      </c>
      <c r="D54" s="181" t="s">
        <v>123</v>
      </c>
      <c r="E54" s="182">
        <v>37.5</v>
      </c>
      <c r="F54" s="183"/>
      <c r="G54" s="184">
        <f t="shared" ref="G54:G59" si="7">ROUND(E54*F54,2)</f>
        <v>0</v>
      </c>
      <c r="H54" s="159"/>
      <c r="I54" s="158">
        <f t="shared" ref="I54:I59" si="8">ROUND(E54*H54,2)</f>
        <v>0</v>
      </c>
      <c r="J54" s="159"/>
      <c r="K54" s="158">
        <f t="shared" ref="K54:K59" si="9">ROUND(E54*J54,2)</f>
        <v>0</v>
      </c>
      <c r="L54" s="158">
        <v>12</v>
      </c>
      <c r="M54" s="158">
        <f t="shared" ref="M54:M59" si="10">G54*(1+L54/100)</f>
        <v>0</v>
      </c>
      <c r="N54" s="157">
        <v>2.1000000000000001E-4</v>
      </c>
      <c r="O54" s="157">
        <f t="shared" ref="O54:O59" si="11">ROUND(E54*N54,2)</f>
        <v>0.01</v>
      </c>
      <c r="P54" s="157">
        <v>0</v>
      </c>
      <c r="Q54" s="157">
        <f t="shared" ref="Q54:Q59" si="12">ROUND(E54*P54,2)</f>
        <v>0</v>
      </c>
      <c r="R54" s="158"/>
      <c r="S54" s="158" t="s">
        <v>124</v>
      </c>
      <c r="T54" s="158" t="s">
        <v>124</v>
      </c>
      <c r="U54" s="158">
        <v>0.05</v>
      </c>
      <c r="V54" s="158">
        <f t="shared" ref="V54:V59" si="13">ROUND(E54*U54,2)</f>
        <v>1.88</v>
      </c>
      <c r="W54" s="158"/>
      <c r="X54" s="158" t="s">
        <v>125</v>
      </c>
      <c r="Y54" s="158" t="s">
        <v>126</v>
      </c>
      <c r="Z54" s="148"/>
      <c r="AA54" s="148"/>
      <c r="AB54" s="148"/>
      <c r="AC54" s="148"/>
      <c r="AD54" s="148"/>
      <c r="AE54" s="148"/>
      <c r="AF54" s="148"/>
      <c r="AG54" s="148" t="s">
        <v>127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79">
        <v>29</v>
      </c>
      <c r="B55" s="180"/>
      <c r="C55" s="186" t="s">
        <v>170</v>
      </c>
      <c r="D55" s="181" t="s">
        <v>123</v>
      </c>
      <c r="E55" s="182">
        <v>37.5</v>
      </c>
      <c r="F55" s="183"/>
      <c r="G55" s="184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12</v>
      </c>
      <c r="M55" s="158">
        <f t="shared" si="10"/>
        <v>0</v>
      </c>
      <c r="N55" s="157">
        <v>6.9300000000000004E-3</v>
      </c>
      <c r="O55" s="157">
        <f t="shared" si="11"/>
        <v>0.26</v>
      </c>
      <c r="P55" s="157">
        <v>0</v>
      </c>
      <c r="Q55" s="157">
        <f t="shared" si="12"/>
        <v>0</v>
      </c>
      <c r="R55" s="158"/>
      <c r="S55" s="158" t="s">
        <v>124</v>
      </c>
      <c r="T55" s="158" t="s">
        <v>124</v>
      </c>
      <c r="U55" s="158">
        <v>1.3466</v>
      </c>
      <c r="V55" s="158">
        <f t="shared" si="13"/>
        <v>50.5</v>
      </c>
      <c r="W55" s="158"/>
      <c r="X55" s="158" t="s">
        <v>125</v>
      </c>
      <c r="Y55" s="158" t="s">
        <v>126</v>
      </c>
      <c r="Z55" s="148"/>
      <c r="AA55" s="148"/>
      <c r="AB55" s="148"/>
      <c r="AC55" s="148"/>
      <c r="AD55" s="148"/>
      <c r="AE55" s="148"/>
      <c r="AF55" s="148"/>
      <c r="AG55" s="148" t="s">
        <v>127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79">
        <v>30</v>
      </c>
      <c r="B56" s="180"/>
      <c r="C56" s="186" t="s">
        <v>171</v>
      </c>
      <c r="D56" s="181" t="s">
        <v>129</v>
      </c>
      <c r="E56" s="182">
        <v>29.5</v>
      </c>
      <c r="F56" s="183"/>
      <c r="G56" s="184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12</v>
      </c>
      <c r="M56" s="158">
        <f t="shared" si="10"/>
        <v>0</v>
      </c>
      <c r="N56" s="157">
        <v>3.2000000000000003E-4</v>
      </c>
      <c r="O56" s="157">
        <f t="shared" si="11"/>
        <v>0.01</v>
      </c>
      <c r="P56" s="157">
        <v>0</v>
      </c>
      <c r="Q56" s="157">
        <f t="shared" si="12"/>
        <v>0</v>
      </c>
      <c r="R56" s="158"/>
      <c r="S56" s="158" t="s">
        <v>124</v>
      </c>
      <c r="T56" s="158" t="s">
        <v>124</v>
      </c>
      <c r="U56" s="158">
        <v>0.23599999999999999</v>
      </c>
      <c r="V56" s="158">
        <f t="shared" si="13"/>
        <v>6.96</v>
      </c>
      <c r="W56" s="158"/>
      <c r="X56" s="158" t="s">
        <v>125</v>
      </c>
      <c r="Y56" s="158" t="s">
        <v>126</v>
      </c>
      <c r="Z56" s="148"/>
      <c r="AA56" s="148"/>
      <c r="AB56" s="148"/>
      <c r="AC56" s="148"/>
      <c r="AD56" s="148"/>
      <c r="AE56" s="148"/>
      <c r="AF56" s="148"/>
      <c r="AG56" s="148" t="s">
        <v>127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79">
        <v>31</v>
      </c>
      <c r="B57" s="180"/>
      <c r="C57" s="186" t="s">
        <v>172</v>
      </c>
      <c r="D57" s="181" t="s">
        <v>123</v>
      </c>
      <c r="E57" s="182">
        <v>37.5</v>
      </c>
      <c r="F57" s="183"/>
      <c r="G57" s="184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12</v>
      </c>
      <c r="M57" s="158">
        <f t="shared" si="10"/>
        <v>0</v>
      </c>
      <c r="N57" s="157">
        <v>5.9999999999999995E-4</v>
      </c>
      <c r="O57" s="157">
        <f t="shared" si="11"/>
        <v>0.02</v>
      </c>
      <c r="P57" s="157">
        <v>0</v>
      </c>
      <c r="Q57" s="157">
        <f t="shared" si="12"/>
        <v>0</v>
      </c>
      <c r="R57" s="158"/>
      <c r="S57" s="158" t="s">
        <v>124</v>
      </c>
      <c r="T57" s="158" t="s">
        <v>124</v>
      </c>
      <c r="U57" s="158">
        <v>0</v>
      </c>
      <c r="V57" s="158">
        <f t="shared" si="13"/>
        <v>0</v>
      </c>
      <c r="W57" s="158"/>
      <c r="X57" s="158" t="s">
        <v>125</v>
      </c>
      <c r="Y57" s="158" t="s">
        <v>126</v>
      </c>
      <c r="Z57" s="148"/>
      <c r="AA57" s="148"/>
      <c r="AB57" s="148"/>
      <c r="AC57" s="148"/>
      <c r="AD57" s="148"/>
      <c r="AE57" s="148"/>
      <c r="AF57" s="148"/>
      <c r="AG57" s="148" t="s">
        <v>127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9">
        <v>32</v>
      </c>
      <c r="B58" s="180"/>
      <c r="C58" s="186" t="s">
        <v>173</v>
      </c>
      <c r="D58" s="181" t="s">
        <v>123</v>
      </c>
      <c r="E58" s="182">
        <v>3.5</v>
      </c>
      <c r="F58" s="183"/>
      <c r="G58" s="184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12</v>
      </c>
      <c r="M58" s="158">
        <f t="shared" si="10"/>
        <v>0</v>
      </c>
      <c r="N58" s="157">
        <v>0</v>
      </c>
      <c r="O58" s="157">
        <f t="shared" si="11"/>
        <v>0</v>
      </c>
      <c r="P58" s="157">
        <v>0</v>
      </c>
      <c r="Q58" s="157">
        <f t="shared" si="12"/>
        <v>0</v>
      </c>
      <c r="R58" s="158"/>
      <c r="S58" s="158" t="s">
        <v>124</v>
      </c>
      <c r="T58" s="158" t="s">
        <v>124</v>
      </c>
      <c r="U58" s="158">
        <v>0.03</v>
      </c>
      <c r="V58" s="158">
        <f t="shared" si="13"/>
        <v>0.11</v>
      </c>
      <c r="W58" s="158"/>
      <c r="X58" s="158" t="s">
        <v>125</v>
      </c>
      <c r="Y58" s="158" t="s">
        <v>126</v>
      </c>
      <c r="Z58" s="148"/>
      <c r="AA58" s="148"/>
      <c r="AB58" s="148"/>
      <c r="AC58" s="148"/>
      <c r="AD58" s="148"/>
      <c r="AE58" s="148"/>
      <c r="AF58" s="148"/>
      <c r="AG58" s="148" t="s">
        <v>127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3">
        <v>33</v>
      </c>
      <c r="B59" s="174"/>
      <c r="C59" s="187" t="s">
        <v>231</v>
      </c>
      <c r="D59" s="175" t="s">
        <v>123</v>
      </c>
      <c r="E59" s="176">
        <v>41.25</v>
      </c>
      <c r="F59" s="177"/>
      <c r="G59" s="178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12</v>
      </c>
      <c r="M59" s="158">
        <f t="shared" si="10"/>
        <v>0</v>
      </c>
      <c r="N59" s="157">
        <v>2.3699999999999999E-2</v>
      </c>
      <c r="O59" s="157">
        <f t="shared" si="11"/>
        <v>0.98</v>
      </c>
      <c r="P59" s="157">
        <v>0</v>
      </c>
      <c r="Q59" s="157">
        <f t="shared" si="12"/>
        <v>0</v>
      </c>
      <c r="R59" s="158" t="s">
        <v>134</v>
      </c>
      <c r="S59" s="158" t="s">
        <v>124</v>
      </c>
      <c r="T59" s="158" t="s">
        <v>124</v>
      </c>
      <c r="U59" s="158">
        <v>0</v>
      </c>
      <c r="V59" s="158">
        <f t="shared" si="13"/>
        <v>0</v>
      </c>
      <c r="W59" s="158"/>
      <c r="X59" s="158" t="s">
        <v>135</v>
      </c>
      <c r="Y59" s="158" t="s">
        <v>126</v>
      </c>
      <c r="Z59" s="148"/>
      <c r="AA59" s="148"/>
      <c r="AB59" s="148"/>
      <c r="AC59" s="148"/>
      <c r="AD59" s="148"/>
      <c r="AE59" s="148"/>
      <c r="AF59" s="148"/>
      <c r="AG59" s="148" t="s">
        <v>136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2" x14ac:dyDescent="0.2">
      <c r="A60" s="155"/>
      <c r="B60" s="156"/>
      <c r="C60" s="188" t="s">
        <v>174</v>
      </c>
      <c r="D60" s="160"/>
      <c r="E60" s="161">
        <v>37.5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8"/>
      <c r="AA60" s="148"/>
      <c r="AB60" s="148"/>
      <c r="AC60" s="148"/>
      <c r="AD60" s="148"/>
      <c r="AE60" s="148"/>
      <c r="AF60" s="148"/>
      <c r="AG60" s="148" t="s">
        <v>131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3" x14ac:dyDescent="0.2">
      <c r="A61" s="155"/>
      <c r="B61" s="156"/>
      <c r="C61" s="189" t="s">
        <v>175</v>
      </c>
      <c r="D61" s="162"/>
      <c r="E61" s="163">
        <v>3.75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8"/>
      <c r="AA61" s="148"/>
      <c r="AB61" s="148"/>
      <c r="AC61" s="148"/>
      <c r="AD61" s="148"/>
      <c r="AE61" s="148"/>
      <c r="AF61" s="148"/>
      <c r="AG61" s="148" t="s">
        <v>131</v>
      </c>
      <c r="AH61" s="148">
        <v>4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3">
        <v>34</v>
      </c>
      <c r="B62" s="174"/>
      <c r="C62" s="187" t="s">
        <v>232</v>
      </c>
      <c r="D62" s="175" t="s">
        <v>152</v>
      </c>
      <c r="E62" s="176">
        <v>54.083329999999997</v>
      </c>
      <c r="F62" s="177"/>
      <c r="G62" s="178">
        <f>ROUND(E62*F62,2)</f>
        <v>0</v>
      </c>
      <c r="H62" s="159"/>
      <c r="I62" s="158">
        <f>ROUND(E62*H62,2)</f>
        <v>0</v>
      </c>
      <c r="J62" s="159"/>
      <c r="K62" s="158">
        <f>ROUND(E62*J62,2)</f>
        <v>0</v>
      </c>
      <c r="L62" s="158">
        <v>12</v>
      </c>
      <c r="M62" s="158">
        <f>G62*(1+L62/100)</f>
        <v>0</v>
      </c>
      <c r="N62" s="157">
        <v>1.25E-3</v>
      </c>
      <c r="O62" s="157">
        <f>ROUND(E62*N62,2)</f>
        <v>7.0000000000000007E-2</v>
      </c>
      <c r="P62" s="157">
        <v>0</v>
      </c>
      <c r="Q62" s="157">
        <f>ROUND(E62*P62,2)</f>
        <v>0</v>
      </c>
      <c r="R62" s="158" t="s">
        <v>134</v>
      </c>
      <c r="S62" s="158" t="s">
        <v>124</v>
      </c>
      <c r="T62" s="158" t="s">
        <v>124</v>
      </c>
      <c r="U62" s="158">
        <v>0</v>
      </c>
      <c r="V62" s="158">
        <f>ROUND(E62*U62,2)</f>
        <v>0</v>
      </c>
      <c r="W62" s="158"/>
      <c r="X62" s="158" t="s">
        <v>135</v>
      </c>
      <c r="Y62" s="158" t="s">
        <v>126</v>
      </c>
      <c r="Z62" s="148"/>
      <c r="AA62" s="148"/>
      <c r="AB62" s="148"/>
      <c r="AC62" s="148"/>
      <c r="AD62" s="148"/>
      <c r="AE62" s="148"/>
      <c r="AF62" s="148"/>
      <c r="AG62" s="148" t="s">
        <v>136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2" x14ac:dyDescent="0.2">
      <c r="A63" s="155"/>
      <c r="B63" s="156"/>
      <c r="C63" s="188" t="s">
        <v>176</v>
      </c>
      <c r="D63" s="160"/>
      <c r="E63" s="161">
        <v>49.166670000000003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8"/>
      <c r="AA63" s="148"/>
      <c r="AB63" s="148"/>
      <c r="AC63" s="148"/>
      <c r="AD63" s="148"/>
      <c r="AE63" s="148"/>
      <c r="AF63" s="148"/>
      <c r="AG63" s="148" t="s">
        <v>131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3" x14ac:dyDescent="0.2">
      <c r="A64" s="155"/>
      <c r="B64" s="156"/>
      <c r="C64" s="189" t="s">
        <v>175</v>
      </c>
      <c r="D64" s="162"/>
      <c r="E64" s="163">
        <v>4.9166699999999999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8"/>
      <c r="AA64" s="148"/>
      <c r="AB64" s="148"/>
      <c r="AC64" s="148"/>
      <c r="AD64" s="148"/>
      <c r="AE64" s="148"/>
      <c r="AF64" s="148"/>
      <c r="AG64" s="148" t="s">
        <v>131</v>
      </c>
      <c r="AH64" s="148">
        <v>4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9">
        <v>35</v>
      </c>
      <c r="B65" s="180"/>
      <c r="C65" s="186" t="s">
        <v>177</v>
      </c>
      <c r="D65" s="181" t="s">
        <v>133</v>
      </c>
      <c r="E65" s="182">
        <v>1.3449199999999999</v>
      </c>
      <c r="F65" s="183"/>
      <c r="G65" s="184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12</v>
      </c>
      <c r="M65" s="158">
        <f>G65*(1+L65/100)</f>
        <v>0</v>
      </c>
      <c r="N65" s="157">
        <v>0</v>
      </c>
      <c r="O65" s="157">
        <f>ROUND(E65*N65,2)</f>
        <v>0</v>
      </c>
      <c r="P65" s="157">
        <v>0</v>
      </c>
      <c r="Q65" s="157">
        <f>ROUND(E65*P65,2)</f>
        <v>0</v>
      </c>
      <c r="R65" s="158"/>
      <c r="S65" s="158" t="s">
        <v>124</v>
      </c>
      <c r="T65" s="158" t="s">
        <v>124</v>
      </c>
      <c r="U65" s="158">
        <v>1.5980000000000001</v>
      </c>
      <c r="V65" s="158">
        <f>ROUND(E65*U65,2)</f>
        <v>2.15</v>
      </c>
      <c r="W65" s="158"/>
      <c r="X65" s="158" t="s">
        <v>160</v>
      </c>
      <c r="Y65" s="158" t="s">
        <v>126</v>
      </c>
      <c r="Z65" s="148"/>
      <c r="AA65" s="148"/>
      <c r="AB65" s="148"/>
      <c r="AC65" s="148"/>
      <c r="AD65" s="148"/>
      <c r="AE65" s="148"/>
      <c r="AF65" s="148"/>
      <c r="AG65" s="148" t="s">
        <v>161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x14ac:dyDescent="0.2">
      <c r="A66" s="166" t="s">
        <v>121</v>
      </c>
      <c r="B66" s="167" t="s">
        <v>82</v>
      </c>
      <c r="C66" s="185" t="s">
        <v>83</v>
      </c>
      <c r="D66" s="168"/>
      <c r="E66" s="169"/>
      <c r="F66" s="170"/>
      <c r="G66" s="171">
        <f>SUMIF(AG67:AG68,"&lt;&gt;NOR",G67:G68)</f>
        <v>0</v>
      </c>
      <c r="H66" s="165"/>
      <c r="I66" s="165">
        <f>SUM(I67:I68)</f>
        <v>0</v>
      </c>
      <c r="J66" s="165"/>
      <c r="K66" s="165">
        <f>SUM(K67:K68)</f>
        <v>0</v>
      </c>
      <c r="L66" s="165"/>
      <c r="M66" s="165">
        <f>SUM(M67:M68)</f>
        <v>0</v>
      </c>
      <c r="N66" s="164"/>
      <c r="O66" s="164">
        <f>SUM(O67:O68)</f>
        <v>0</v>
      </c>
      <c r="P66" s="164"/>
      <c r="Q66" s="164">
        <f>SUM(Q67:Q68)</f>
        <v>7.0000000000000007E-2</v>
      </c>
      <c r="R66" s="165"/>
      <c r="S66" s="165"/>
      <c r="T66" s="165"/>
      <c r="U66" s="165"/>
      <c r="V66" s="165">
        <f>SUM(V67:V68)</f>
        <v>2.87</v>
      </c>
      <c r="W66" s="165"/>
      <c r="X66" s="165"/>
      <c r="Y66" s="165"/>
      <c r="AG66" t="s">
        <v>122</v>
      </c>
    </row>
    <row r="67" spans="1:60" outlineLevel="1" x14ac:dyDescent="0.2">
      <c r="A67" s="179">
        <v>36</v>
      </c>
      <c r="B67" s="180"/>
      <c r="C67" s="186" t="s">
        <v>178</v>
      </c>
      <c r="D67" s="181" t="s">
        <v>129</v>
      </c>
      <c r="E67" s="182">
        <v>22.5</v>
      </c>
      <c r="F67" s="183"/>
      <c r="G67" s="184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12</v>
      </c>
      <c r="M67" s="158">
        <f>G67*(1+L67/100)</f>
        <v>0</v>
      </c>
      <c r="N67" s="157">
        <v>0</v>
      </c>
      <c r="O67" s="157">
        <f>ROUND(E67*N67,2)</f>
        <v>0</v>
      </c>
      <c r="P67" s="157">
        <v>8.0000000000000007E-5</v>
      </c>
      <c r="Q67" s="157">
        <f>ROUND(E67*P67,2)</f>
        <v>0</v>
      </c>
      <c r="R67" s="158"/>
      <c r="S67" s="158" t="s">
        <v>124</v>
      </c>
      <c r="T67" s="158" t="s">
        <v>124</v>
      </c>
      <c r="U67" s="158">
        <v>3.5000000000000003E-2</v>
      </c>
      <c r="V67" s="158">
        <f>ROUND(E67*U67,2)</f>
        <v>0.79</v>
      </c>
      <c r="W67" s="158"/>
      <c r="X67" s="158" t="s">
        <v>125</v>
      </c>
      <c r="Y67" s="158" t="s">
        <v>126</v>
      </c>
      <c r="Z67" s="148"/>
      <c r="AA67" s="148"/>
      <c r="AB67" s="148"/>
      <c r="AC67" s="148"/>
      <c r="AD67" s="148"/>
      <c r="AE67" s="148"/>
      <c r="AF67" s="148"/>
      <c r="AG67" s="148" t="s">
        <v>127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ht="22.5" outlineLevel="1" x14ac:dyDescent="0.2">
      <c r="A68" s="179">
        <v>37</v>
      </c>
      <c r="B68" s="180"/>
      <c r="C68" s="186" t="s">
        <v>179</v>
      </c>
      <c r="D68" s="181" t="s">
        <v>123</v>
      </c>
      <c r="E68" s="182">
        <v>19.8</v>
      </c>
      <c r="F68" s="183"/>
      <c r="G68" s="184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12</v>
      </c>
      <c r="M68" s="158">
        <f>G68*(1+L68/100)</f>
        <v>0</v>
      </c>
      <c r="N68" s="157">
        <v>0</v>
      </c>
      <c r="O68" s="157">
        <f>ROUND(E68*N68,2)</f>
        <v>0</v>
      </c>
      <c r="P68" s="157">
        <v>3.5000000000000001E-3</v>
      </c>
      <c r="Q68" s="157">
        <f>ROUND(E68*P68,2)</f>
        <v>7.0000000000000007E-2</v>
      </c>
      <c r="R68" s="158"/>
      <c r="S68" s="158" t="s">
        <v>124</v>
      </c>
      <c r="T68" s="158" t="s">
        <v>124</v>
      </c>
      <c r="U68" s="158">
        <v>0.105</v>
      </c>
      <c r="V68" s="158">
        <f>ROUND(E68*U68,2)</f>
        <v>2.08</v>
      </c>
      <c r="W68" s="158"/>
      <c r="X68" s="158" t="s">
        <v>125</v>
      </c>
      <c r="Y68" s="158" t="s">
        <v>126</v>
      </c>
      <c r="Z68" s="148"/>
      <c r="AA68" s="148"/>
      <c r="AB68" s="148"/>
      <c r="AC68" s="148"/>
      <c r="AD68" s="148"/>
      <c r="AE68" s="148"/>
      <c r="AF68" s="148"/>
      <c r="AG68" s="148" t="s">
        <v>127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66" t="s">
        <v>121</v>
      </c>
      <c r="B69" s="167" t="s">
        <v>84</v>
      </c>
      <c r="C69" s="185" t="s">
        <v>85</v>
      </c>
      <c r="D69" s="168"/>
      <c r="E69" s="169"/>
      <c r="F69" s="170"/>
      <c r="G69" s="171">
        <f>SUMIF(AG70:AG77,"&lt;&gt;NOR",G70:G77)</f>
        <v>0</v>
      </c>
      <c r="H69" s="165"/>
      <c r="I69" s="165">
        <f>SUM(I70:I77)</f>
        <v>0</v>
      </c>
      <c r="J69" s="165"/>
      <c r="K69" s="165">
        <f>SUM(K70:K77)</f>
        <v>0</v>
      </c>
      <c r="L69" s="165"/>
      <c r="M69" s="165">
        <f>SUM(M70:M77)</f>
        <v>0</v>
      </c>
      <c r="N69" s="164"/>
      <c r="O69" s="164">
        <f>SUM(O70:O77)</f>
        <v>0.1</v>
      </c>
      <c r="P69" s="164"/>
      <c r="Q69" s="164">
        <f>SUM(Q70:Q77)</f>
        <v>0</v>
      </c>
      <c r="R69" s="165"/>
      <c r="S69" s="165"/>
      <c r="T69" s="165"/>
      <c r="U69" s="165"/>
      <c r="V69" s="165">
        <f>SUM(V70:V77)</f>
        <v>8.0699999999999985</v>
      </c>
      <c r="W69" s="165"/>
      <c r="X69" s="165"/>
      <c r="Y69" s="165"/>
      <c r="AG69" t="s">
        <v>122</v>
      </c>
    </row>
    <row r="70" spans="1:60" outlineLevel="1" x14ac:dyDescent="0.2">
      <c r="A70" s="179">
        <v>38</v>
      </c>
      <c r="B70" s="180"/>
      <c r="C70" s="186" t="s">
        <v>180</v>
      </c>
      <c r="D70" s="181" t="s">
        <v>123</v>
      </c>
      <c r="E70" s="182">
        <v>6</v>
      </c>
      <c r="F70" s="183"/>
      <c r="G70" s="184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12</v>
      </c>
      <c r="M70" s="158">
        <f>G70*(1+L70/100)</f>
        <v>0</v>
      </c>
      <c r="N70" s="157">
        <v>2.1000000000000001E-4</v>
      </c>
      <c r="O70" s="157">
        <f>ROUND(E70*N70,2)</f>
        <v>0</v>
      </c>
      <c r="P70" s="157">
        <v>0</v>
      </c>
      <c r="Q70" s="157">
        <f>ROUND(E70*P70,2)</f>
        <v>0</v>
      </c>
      <c r="R70" s="158"/>
      <c r="S70" s="158" t="s">
        <v>124</v>
      </c>
      <c r="T70" s="158" t="s">
        <v>124</v>
      </c>
      <c r="U70" s="158">
        <v>0.05</v>
      </c>
      <c r="V70" s="158">
        <f>ROUND(E70*U70,2)</f>
        <v>0.3</v>
      </c>
      <c r="W70" s="158"/>
      <c r="X70" s="158" t="s">
        <v>125</v>
      </c>
      <c r="Y70" s="158" t="s">
        <v>126</v>
      </c>
      <c r="Z70" s="148"/>
      <c r="AA70" s="148"/>
      <c r="AB70" s="148"/>
      <c r="AC70" s="148"/>
      <c r="AD70" s="148"/>
      <c r="AE70" s="148"/>
      <c r="AF70" s="148"/>
      <c r="AG70" s="148" t="s">
        <v>127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79">
        <v>39</v>
      </c>
      <c r="B71" s="180"/>
      <c r="C71" s="186" t="s">
        <v>181</v>
      </c>
      <c r="D71" s="181" t="s">
        <v>123</v>
      </c>
      <c r="E71" s="182">
        <v>6</v>
      </c>
      <c r="F71" s="183"/>
      <c r="G71" s="184">
        <f>ROUND(E71*F71,2)</f>
        <v>0</v>
      </c>
      <c r="H71" s="159"/>
      <c r="I71" s="158">
        <f>ROUND(E71*H71,2)</f>
        <v>0</v>
      </c>
      <c r="J71" s="159"/>
      <c r="K71" s="158">
        <f>ROUND(E71*J71,2)</f>
        <v>0</v>
      </c>
      <c r="L71" s="158">
        <v>12</v>
      </c>
      <c r="M71" s="158">
        <f>G71*(1+L71/100)</f>
        <v>0</v>
      </c>
      <c r="N71" s="157">
        <v>4.7800000000000004E-3</v>
      </c>
      <c r="O71" s="157">
        <f>ROUND(E71*N71,2)</f>
        <v>0.03</v>
      </c>
      <c r="P71" s="157">
        <v>0</v>
      </c>
      <c r="Q71" s="157">
        <f>ROUND(E71*P71,2)</f>
        <v>0</v>
      </c>
      <c r="R71" s="158"/>
      <c r="S71" s="158" t="s">
        <v>124</v>
      </c>
      <c r="T71" s="158" t="s">
        <v>124</v>
      </c>
      <c r="U71" s="158">
        <v>1.1679999999999999</v>
      </c>
      <c r="V71" s="158">
        <f>ROUND(E71*U71,2)</f>
        <v>7.01</v>
      </c>
      <c r="W71" s="158"/>
      <c r="X71" s="158" t="s">
        <v>125</v>
      </c>
      <c r="Y71" s="158" t="s">
        <v>126</v>
      </c>
      <c r="Z71" s="148"/>
      <c r="AA71" s="148"/>
      <c r="AB71" s="148"/>
      <c r="AC71" s="148"/>
      <c r="AD71" s="148"/>
      <c r="AE71" s="148"/>
      <c r="AF71" s="148"/>
      <c r="AG71" s="148" t="s">
        <v>127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2.5" outlineLevel="1" x14ac:dyDescent="0.2">
      <c r="A72" s="179">
        <v>40</v>
      </c>
      <c r="B72" s="180"/>
      <c r="C72" s="186" t="s">
        <v>182</v>
      </c>
      <c r="D72" s="181" t="s">
        <v>123</v>
      </c>
      <c r="E72" s="182">
        <v>6</v>
      </c>
      <c r="F72" s="183"/>
      <c r="G72" s="184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12</v>
      </c>
      <c r="M72" s="158">
        <f>G72*(1+L72/100)</f>
        <v>0</v>
      </c>
      <c r="N72" s="157">
        <v>2.9999999999999997E-4</v>
      </c>
      <c r="O72" s="157">
        <f>ROUND(E72*N72,2)</f>
        <v>0</v>
      </c>
      <c r="P72" s="157">
        <v>0</v>
      </c>
      <c r="Q72" s="157">
        <f>ROUND(E72*P72,2)</f>
        <v>0</v>
      </c>
      <c r="R72" s="158"/>
      <c r="S72" s="158" t="s">
        <v>124</v>
      </c>
      <c r="T72" s="158" t="s">
        <v>124</v>
      </c>
      <c r="U72" s="158">
        <v>0</v>
      </c>
      <c r="V72" s="158">
        <f>ROUND(E72*U72,2)</f>
        <v>0</v>
      </c>
      <c r="W72" s="158"/>
      <c r="X72" s="158" t="s">
        <v>125</v>
      </c>
      <c r="Y72" s="158" t="s">
        <v>126</v>
      </c>
      <c r="Z72" s="148"/>
      <c r="AA72" s="148"/>
      <c r="AB72" s="148"/>
      <c r="AC72" s="148"/>
      <c r="AD72" s="148"/>
      <c r="AE72" s="148"/>
      <c r="AF72" s="148"/>
      <c r="AG72" s="148" t="s">
        <v>127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2.5" outlineLevel="1" x14ac:dyDescent="0.2">
      <c r="A73" s="179">
        <v>41</v>
      </c>
      <c r="B73" s="180"/>
      <c r="C73" s="186" t="s">
        <v>183</v>
      </c>
      <c r="D73" s="181" t="s">
        <v>123</v>
      </c>
      <c r="E73" s="182">
        <v>6</v>
      </c>
      <c r="F73" s="183"/>
      <c r="G73" s="184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12</v>
      </c>
      <c r="M73" s="158">
        <f>G73*(1+L73/100)</f>
        <v>0</v>
      </c>
      <c r="N73" s="157">
        <v>0</v>
      </c>
      <c r="O73" s="157">
        <f>ROUND(E73*N73,2)</f>
        <v>0</v>
      </c>
      <c r="P73" s="157">
        <v>0</v>
      </c>
      <c r="Q73" s="157">
        <f>ROUND(E73*P73,2)</f>
        <v>0</v>
      </c>
      <c r="R73" s="158"/>
      <c r="S73" s="158" t="s">
        <v>124</v>
      </c>
      <c r="T73" s="158" t="s">
        <v>124</v>
      </c>
      <c r="U73" s="158">
        <v>0.1</v>
      </c>
      <c r="V73" s="158">
        <f>ROUND(E73*U73,2)</f>
        <v>0.6</v>
      </c>
      <c r="W73" s="158"/>
      <c r="X73" s="158" t="s">
        <v>125</v>
      </c>
      <c r="Y73" s="158" t="s">
        <v>126</v>
      </c>
      <c r="Z73" s="148"/>
      <c r="AA73" s="148"/>
      <c r="AB73" s="148"/>
      <c r="AC73" s="148"/>
      <c r="AD73" s="148"/>
      <c r="AE73" s="148"/>
      <c r="AF73" s="148"/>
      <c r="AG73" s="148" t="s">
        <v>127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3">
        <v>42</v>
      </c>
      <c r="B74" s="174"/>
      <c r="C74" s="187" t="s">
        <v>224</v>
      </c>
      <c r="D74" s="175" t="s">
        <v>123</v>
      </c>
      <c r="E74" s="176">
        <v>6.6</v>
      </c>
      <c r="F74" s="177"/>
      <c r="G74" s="178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12</v>
      </c>
      <c r="M74" s="158">
        <f>G74*(1+L74/100)</f>
        <v>0</v>
      </c>
      <c r="N74" s="157">
        <v>0.01</v>
      </c>
      <c r="O74" s="157">
        <f>ROUND(E74*N74,2)</f>
        <v>7.0000000000000007E-2</v>
      </c>
      <c r="P74" s="157">
        <v>0</v>
      </c>
      <c r="Q74" s="157">
        <f>ROUND(E74*P74,2)</f>
        <v>0</v>
      </c>
      <c r="R74" s="158" t="s">
        <v>134</v>
      </c>
      <c r="S74" s="158" t="s">
        <v>124</v>
      </c>
      <c r="T74" s="158" t="s">
        <v>124</v>
      </c>
      <c r="U74" s="158">
        <v>0</v>
      </c>
      <c r="V74" s="158">
        <f>ROUND(E74*U74,2)</f>
        <v>0</v>
      </c>
      <c r="W74" s="158"/>
      <c r="X74" s="158" t="s">
        <v>135</v>
      </c>
      <c r="Y74" s="158" t="s">
        <v>126</v>
      </c>
      <c r="Z74" s="148"/>
      <c r="AA74" s="148"/>
      <c r="AB74" s="148"/>
      <c r="AC74" s="148"/>
      <c r="AD74" s="148"/>
      <c r="AE74" s="148"/>
      <c r="AF74" s="148"/>
      <c r="AG74" s="148" t="s">
        <v>136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2" x14ac:dyDescent="0.2">
      <c r="A75" s="155"/>
      <c r="B75" s="156"/>
      <c r="C75" s="188" t="s">
        <v>184</v>
      </c>
      <c r="D75" s="160"/>
      <c r="E75" s="161">
        <v>6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8"/>
      <c r="AA75" s="148"/>
      <c r="AB75" s="148"/>
      <c r="AC75" s="148"/>
      <c r="AD75" s="148"/>
      <c r="AE75" s="148"/>
      <c r="AF75" s="148"/>
      <c r="AG75" s="148" t="s">
        <v>131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3" x14ac:dyDescent="0.2">
      <c r="A76" s="155"/>
      <c r="B76" s="156"/>
      <c r="C76" s="189" t="s">
        <v>175</v>
      </c>
      <c r="D76" s="162"/>
      <c r="E76" s="163">
        <v>0.6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8"/>
      <c r="AA76" s="148"/>
      <c r="AB76" s="148"/>
      <c r="AC76" s="148"/>
      <c r="AD76" s="148"/>
      <c r="AE76" s="148"/>
      <c r="AF76" s="148"/>
      <c r="AG76" s="148" t="s">
        <v>131</v>
      </c>
      <c r="AH76" s="148">
        <v>4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9">
        <v>43</v>
      </c>
      <c r="B77" s="180"/>
      <c r="C77" s="186" t="s">
        <v>185</v>
      </c>
      <c r="D77" s="181" t="s">
        <v>133</v>
      </c>
      <c r="E77" s="182">
        <v>9.7739999999999994E-2</v>
      </c>
      <c r="F77" s="183"/>
      <c r="G77" s="184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12</v>
      </c>
      <c r="M77" s="158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8"/>
      <c r="S77" s="158" t="s">
        <v>124</v>
      </c>
      <c r="T77" s="158" t="s">
        <v>124</v>
      </c>
      <c r="U77" s="158">
        <v>1.5980000000000001</v>
      </c>
      <c r="V77" s="158">
        <f>ROUND(E77*U77,2)</f>
        <v>0.16</v>
      </c>
      <c r="W77" s="158"/>
      <c r="X77" s="158" t="s">
        <v>160</v>
      </c>
      <c r="Y77" s="158" t="s">
        <v>126</v>
      </c>
      <c r="Z77" s="148"/>
      <c r="AA77" s="148"/>
      <c r="AB77" s="148"/>
      <c r="AC77" s="148"/>
      <c r="AD77" s="148"/>
      <c r="AE77" s="148"/>
      <c r="AF77" s="148"/>
      <c r="AG77" s="148" t="s">
        <v>161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66"/>
      <c r="B78" s="167"/>
      <c r="C78" s="185" t="s">
        <v>87</v>
      </c>
      <c r="D78" s="168"/>
      <c r="E78" s="169"/>
      <c r="F78" s="170"/>
      <c r="G78" s="171">
        <f>SUMIF(AG79:AG87,"&lt;&gt;NOR",G79:G87)</f>
        <v>0</v>
      </c>
      <c r="H78" s="165"/>
      <c r="I78" s="165">
        <f>SUM(I79:I87)</f>
        <v>0</v>
      </c>
      <c r="J78" s="165"/>
      <c r="K78" s="165">
        <f>SUM(K79:K87)</f>
        <v>0</v>
      </c>
      <c r="L78" s="165"/>
      <c r="M78" s="165">
        <f>SUM(M79:M87)</f>
        <v>0</v>
      </c>
      <c r="N78" s="164"/>
      <c r="O78" s="164">
        <f>SUM(O79:O87)</f>
        <v>0.31</v>
      </c>
      <c r="P78" s="164"/>
      <c r="Q78" s="164">
        <f>SUM(Q79:Q87)</f>
        <v>0.28999999999999998</v>
      </c>
      <c r="R78" s="165"/>
      <c r="S78" s="165"/>
      <c r="T78" s="165"/>
      <c r="U78" s="165"/>
      <c r="V78" s="165">
        <f>SUM(V79:V87)</f>
        <v>112.34</v>
      </c>
      <c r="W78" s="165"/>
      <c r="X78" s="165"/>
      <c r="Y78" s="165"/>
      <c r="AG78" t="s">
        <v>122</v>
      </c>
    </row>
    <row r="79" spans="1:60" outlineLevel="1" x14ac:dyDescent="0.2">
      <c r="A79" s="179">
        <v>44</v>
      </c>
      <c r="B79" s="180"/>
      <c r="C79" s="186" t="s">
        <v>186</v>
      </c>
      <c r="D79" s="181" t="s">
        <v>123</v>
      </c>
      <c r="E79" s="182">
        <v>320</v>
      </c>
      <c r="F79" s="183"/>
      <c r="G79" s="184">
        <f t="shared" ref="G79:G87" si="14">ROUND(E79*F79,2)</f>
        <v>0</v>
      </c>
      <c r="H79" s="159"/>
      <c r="I79" s="158">
        <f t="shared" ref="I79:I87" si="15">ROUND(E79*H79,2)</f>
        <v>0</v>
      </c>
      <c r="J79" s="159"/>
      <c r="K79" s="158">
        <f t="shared" ref="K79:K87" si="16">ROUND(E79*J79,2)</f>
        <v>0</v>
      </c>
      <c r="L79" s="158">
        <v>12</v>
      </c>
      <c r="M79" s="158">
        <f t="shared" ref="M79:M87" si="17">G79*(1+L79/100)</f>
        <v>0</v>
      </c>
      <c r="N79" s="157">
        <v>0</v>
      </c>
      <c r="O79" s="157">
        <f t="shared" ref="O79:O87" si="18">ROUND(E79*N79,2)</f>
        <v>0</v>
      </c>
      <c r="P79" s="157">
        <v>8.9999999999999998E-4</v>
      </c>
      <c r="Q79" s="157">
        <f t="shared" ref="Q79:Q87" si="19">ROUND(E79*P79,2)</f>
        <v>0.28999999999999998</v>
      </c>
      <c r="R79" s="158"/>
      <c r="S79" s="158" t="s">
        <v>124</v>
      </c>
      <c r="T79" s="158" t="s">
        <v>124</v>
      </c>
      <c r="U79" s="158">
        <v>7.6679999999999998E-2</v>
      </c>
      <c r="V79" s="158">
        <f t="shared" ref="V79:V87" si="20">ROUND(E79*U79,2)</f>
        <v>24.54</v>
      </c>
      <c r="W79" s="158"/>
      <c r="X79" s="158" t="s">
        <v>125</v>
      </c>
      <c r="Y79" s="158" t="s">
        <v>126</v>
      </c>
      <c r="Z79" s="148"/>
      <c r="AA79" s="148"/>
      <c r="AB79" s="148"/>
      <c r="AC79" s="148"/>
      <c r="AD79" s="148"/>
      <c r="AE79" s="148"/>
      <c r="AF79" s="148"/>
      <c r="AG79" s="148" t="s">
        <v>127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9">
        <v>45</v>
      </c>
      <c r="B80" s="180"/>
      <c r="C80" s="186" t="s">
        <v>187</v>
      </c>
      <c r="D80" s="181" t="s">
        <v>123</v>
      </c>
      <c r="E80" s="182">
        <v>320</v>
      </c>
      <c r="F80" s="183"/>
      <c r="G80" s="184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12</v>
      </c>
      <c r="M80" s="158">
        <f t="shared" si="17"/>
        <v>0</v>
      </c>
      <c r="N80" s="157">
        <v>0</v>
      </c>
      <c r="O80" s="157">
        <f t="shared" si="18"/>
        <v>0</v>
      </c>
      <c r="P80" s="157">
        <v>0</v>
      </c>
      <c r="Q80" s="157">
        <f t="shared" si="19"/>
        <v>0</v>
      </c>
      <c r="R80" s="158"/>
      <c r="S80" s="158" t="s">
        <v>124</v>
      </c>
      <c r="T80" s="158" t="s">
        <v>124</v>
      </c>
      <c r="U80" s="158">
        <v>4.7539999999999999E-2</v>
      </c>
      <c r="V80" s="158">
        <f t="shared" si="20"/>
        <v>15.21</v>
      </c>
      <c r="W80" s="158"/>
      <c r="X80" s="158" t="s">
        <v>125</v>
      </c>
      <c r="Y80" s="158" t="s">
        <v>126</v>
      </c>
      <c r="Z80" s="148"/>
      <c r="AA80" s="148"/>
      <c r="AB80" s="148"/>
      <c r="AC80" s="148"/>
      <c r="AD80" s="148"/>
      <c r="AE80" s="148"/>
      <c r="AF80" s="148"/>
      <c r="AG80" s="148" t="s">
        <v>127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79">
        <v>46</v>
      </c>
      <c r="B81" s="180"/>
      <c r="C81" s="186" t="s">
        <v>188</v>
      </c>
      <c r="D81" s="181" t="s">
        <v>129</v>
      </c>
      <c r="E81" s="182">
        <v>445</v>
      </c>
      <c r="F81" s="183"/>
      <c r="G81" s="184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12</v>
      </c>
      <c r="M81" s="158">
        <f t="shared" si="17"/>
        <v>0</v>
      </c>
      <c r="N81" s="157">
        <v>0</v>
      </c>
      <c r="O81" s="157">
        <f t="shared" si="18"/>
        <v>0</v>
      </c>
      <c r="P81" s="157">
        <v>0</v>
      </c>
      <c r="Q81" s="157">
        <f t="shared" si="19"/>
        <v>0</v>
      </c>
      <c r="R81" s="158"/>
      <c r="S81" s="158" t="s">
        <v>124</v>
      </c>
      <c r="T81" s="158" t="s">
        <v>124</v>
      </c>
      <c r="U81" s="158">
        <v>2.375E-2</v>
      </c>
      <c r="V81" s="158">
        <f t="shared" si="20"/>
        <v>10.57</v>
      </c>
      <c r="W81" s="158"/>
      <c r="X81" s="158" t="s">
        <v>125</v>
      </c>
      <c r="Y81" s="158" t="s">
        <v>126</v>
      </c>
      <c r="Z81" s="148"/>
      <c r="AA81" s="148"/>
      <c r="AB81" s="148"/>
      <c r="AC81" s="148"/>
      <c r="AD81" s="148"/>
      <c r="AE81" s="148"/>
      <c r="AF81" s="148"/>
      <c r="AG81" s="148" t="s">
        <v>127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 x14ac:dyDescent="0.2">
      <c r="A82" s="179">
        <v>47</v>
      </c>
      <c r="B82" s="180"/>
      <c r="C82" s="186" t="s">
        <v>189</v>
      </c>
      <c r="D82" s="181" t="s">
        <v>123</v>
      </c>
      <c r="E82" s="182">
        <v>198</v>
      </c>
      <c r="F82" s="183"/>
      <c r="G82" s="184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12</v>
      </c>
      <c r="M82" s="158">
        <f t="shared" si="17"/>
        <v>0</v>
      </c>
      <c r="N82" s="157">
        <v>1.0000000000000001E-5</v>
      </c>
      <c r="O82" s="157">
        <f t="shared" si="18"/>
        <v>0</v>
      </c>
      <c r="P82" s="157">
        <v>0</v>
      </c>
      <c r="Q82" s="157">
        <f t="shared" si="19"/>
        <v>0</v>
      </c>
      <c r="R82" s="158"/>
      <c r="S82" s="158" t="s">
        <v>124</v>
      </c>
      <c r="T82" s="158" t="s">
        <v>124</v>
      </c>
      <c r="U82" s="158">
        <v>2.9000000000000001E-2</v>
      </c>
      <c r="V82" s="158">
        <f t="shared" si="20"/>
        <v>5.74</v>
      </c>
      <c r="W82" s="158"/>
      <c r="X82" s="158" t="s">
        <v>125</v>
      </c>
      <c r="Y82" s="158" t="s">
        <v>126</v>
      </c>
      <c r="Z82" s="148"/>
      <c r="AA82" s="148"/>
      <c r="AB82" s="148"/>
      <c r="AC82" s="148"/>
      <c r="AD82" s="148"/>
      <c r="AE82" s="148"/>
      <c r="AF82" s="148"/>
      <c r="AG82" s="148" t="s">
        <v>127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22.5" outlineLevel="1" x14ac:dyDescent="0.2">
      <c r="A83" s="179">
        <v>48</v>
      </c>
      <c r="B83" s="180"/>
      <c r="C83" s="186" t="s">
        <v>190</v>
      </c>
      <c r="D83" s="181" t="s">
        <v>123</v>
      </c>
      <c r="E83" s="182">
        <v>320</v>
      </c>
      <c r="F83" s="183"/>
      <c r="G83" s="184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12</v>
      </c>
      <c r="M83" s="158">
        <f t="shared" si="17"/>
        <v>0</v>
      </c>
      <c r="N83" s="157">
        <v>3.5E-4</v>
      </c>
      <c r="O83" s="157">
        <f t="shared" si="18"/>
        <v>0.11</v>
      </c>
      <c r="P83" s="157">
        <v>0</v>
      </c>
      <c r="Q83" s="157">
        <f t="shared" si="19"/>
        <v>0</v>
      </c>
      <c r="R83" s="158"/>
      <c r="S83" s="158" t="s">
        <v>124</v>
      </c>
      <c r="T83" s="158" t="s">
        <v>124</v>
      </c>
      <c r="U83" s="158">
        <v>1.35E-2</v>
      </c>
      <c r="V83" s="158">
        <f t="shared" si="20"/>
        <v>4.32</v>
      </c>
      <c r="W83" s="158"/>
      <c r="X83" s="158" t="s">
        <v>125</v>
      </c>
      <c r="Y83" s="158" t="s">
        <v>126</v>
      </c>
      <c r="Z83" s="148"/>
      <c r="AA83" s="148"/>
      <c r="AB83" s="148"/>
      <c r="AC83" s="148"/>
      <c r="AD83" s="148"/>
      <c r="AE83" s="148"/>
      <c r="AF83" s="148"/>
      <c r="AG83" s="148" t="s">
        <v>127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9">
        <v>49</v>
      </c>
      <c r="B84" s="180"/>
      <c r="C84" s="186" t="s">
        <v>191</v>
      </c>
      <c r="D84" s="181" t="s">
        <v>123</v>
      </c>
      <c r="E84" s="182">
        <v>320</v>
      </c>
      <c r="F84" s="183"/>
      <c r="G84" s="184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12</v>
      </c>
      <c r="M84" s="158">
        <f t="shared" si="17"/>
        <v>0</v>
      </c>
      <c r="N84" s="157">
        <v>0</v>
      </c>
      <c r="O84" s="157">
        <f t="shared" si="18"/>
        <v>0</v>
      </c>
      <c r="P84" s="157">
        <v>0</v>
      </c>
      <c r="Q84" s="157">
        <f t="shared" si="19"/>
        <v>0</v>
      </c>
      <c r="R84" s="158"/>
      <c r="S84" s="158" t="s">
        <v>124</v>
      </c>
      <c r="T84" s="158" t="s">
        <v>124</v>
      </c>
      <c r="U84" s="158">
        <v>2.1000000000000001E-2</v>
      </c>
      <c r="V84" s="158">
        <f t="shared" si="20"/>
        <v>6.72</v>
      </c>
      <c r="W84" s="158"/>
      <c r="X84" s="158" t="s">
        <v>125</v>
      </c>
      <c r="Y84" s="158" t="s">
        <v>126</v>
      </c>
      <c r="Z84" s="148"/>
      <c r="AA84" s="148"/>
      <c r="AB84" s="148"/>
      <c r="AC84" s="148"/>
      <c r="AD84" s="148"/>
      <c r="AE84" s="148"/>
      <c r="AF84" s="148"/>
      <c r="AG84" s="148" t="s">
        <v>127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9">
        <v>50</v>
      </c>
      <c r="B85" s="180"/>
      <c r="C85" s="186" t="s">
        <v>192</v>
      </c>
      <c r="D85" s="181" t="s">
        <v>123</v>
      </c>
      <c r="E85" s="182">
        <v>320</v>
      </c>
      <c r="F85" s="183"/>
      <c r="G85" s="184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12</v>
      </c>
      <c r="M85" s="158">
        <f t="shared" si="17"/>
        <v>0</v>
      </c>
      <c r="N85" s="157">
        <v>0</v>
      </c>
      <c r="O85" s="157">
        <f t="shared" si="18"/>
        <v>0</v>
      </c>
      <c r="P85" s="157">
        <v>0</v>
      </c>
      <c r="Q85" s="157">
        <f t="shared" si="19"/>
        <v>0</v>
      </c>
      <c r="R85" s="158"/>
      <c r="S85" s="158" t="s">
        <v>124</v>
      </c>
      <c r="T85" s="158" t="s">
        <v>124</v>
      </c>
      <c r="U85" s="158">
        <v>7.0000000000000001E-3</v>
      </c>
      <c r="V85" s="158">
        <f t="shared" si="20"/>
        <v>2.2400000000000002</v>
      </c>
      <c r="W85" s="158"/>
      <c r="X85" s="158" t="s">
        <v>125</v>
      </c>
      <c r="Y85" s="158" t="s">
        <v>126</v>
      </c>
      <c r="Z85" s="148"/>
      <c r="AA85" s="148"/>
      <c r="AB85" s="148"/>
      <c r="AC85" s="148"/>
      <c r="AD85" s="148"/>
      <c r="AE85" s="148"/>
      <c r="AF85" s="148"/>
      <c r="AG85" s="148" t="s">
        <v>127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9">
        <v>51</v>
      </c>
      <c r="B86" s="180"/>
      <c r="C86" s="186" t="s">
        <v>223</v>
      </c>
      <c r="D86" s="181" t="s">
        <v>123</v>
      </c>
      <c r="E86" s="182">
        <v>320</v>
      </c>
      <c r="F86" s="183"/>
      <c r="G86" s="184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12</v>
      </c>
      <c r="M86" s="158">
        <f t="shared" si="17"/>
        <v>0</v>
      </c>
      <c r="N86" s="157">
        <v>1.7000000000000001E-4</v>
      </c>
      <c r="O86" s="157">
        <f t="shared" si="18"/>
        <v>0.05</v>
      </c>
      <c r="P86" s="157">
        <v>0</v>
      </c>
      <c r="Q86" s="157">
        <f t="shared" si="19"/>
        <v>0</v>
      </c>
      <c r="R86" s="158"/>
      <c r="S86" s="158" t="s">
        <v>124</v>
      </c>
      <c r="T86" s="158" t="s">
        <v>124</v>
      </c>
      <c r="U86" s="158">
        <v>3.2480000000000002E-2</v>
      </c>
      <c r="V86" s="158">
        <f t="shared" si="20"/>
        <v>10.39</v>
      </c>
      <c r="W86" s="158"/>
      <c r="X86" s="158" t="s">
        <v>125</v>
      </c>
      <c r="Y86" s="158" t="s">
        <v>126</v>
      </c>
      <c r="Z86" s="148"/>
      <c r="AA86" s="148"/>
      <c r="AB86" s="148"/>
      <c r="AC86" s="148"/>
      <c r="AD86" s="148"/>
      <c r="AE86" s="148"/>
      <c r="AF86" s="148"/>
      <c r="AG86" s="148" t="s">
        <v>127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9">
        <v>52</v>
      </c>
      <c r="B87" s="180"/>
      <c r="C87" s="186" t="s">
        <v>222</v>
      </c>
      <c r="D87" s="181" t="s">
        <v>123</v>
      </c>
      <c r="E87" s="182">
        <v>320</v>
      </c>
      <c r="F87" s="183"/>
      <c r="G87" s="184">
        <f t="shared" si="14"/>
        <v>0</v>
      </c>
      <c r="H87" s="159"/>
      <c r="I87" s="158">
        <f t="shared" si="15"/>
        <v>0</v>
      </c>
      <c r="J87" s="159"/>
      <c r="K87" s="158">
        <f t="shared" si="16"/>
        <v>0</v>
      </c>
      <c r="L87" s="158">
        <v>12</v>
      </c>
      <c r="M87" s="158">
        <f t="shared" si="17"/>
        <v>0</v>
      </c>
      <c r="N87" s="157">
        <v>4.6000000000000001E-4</v>
      </c>
      <c r="O87" s="157">
        <f t="shared" si="18"/>
        <v>0.15</v>
      </c>
      <c r="P87" s="157">
        <v>0</v>
      </c>
      <c r="Q87" s="157">
        <f t="shared" si="19"/>
        <v>0</v>
      </c>
      <c r="R87" s="158"/>
      <c r="S87" s="158" t="s">
        <v>124</v>
      </c>
      <c r="T87" s="158" t="s">
        <v>124</v>
      </c>
      <c r="U87" s="158">
        <v>0.10191</v>
      </c>
      <c r="V87" s="158">
        <f t="shared" si="20"/>
        <v>32.61</v>
      </c>
      <c r="W87" s="158"/>
      <c r="X87" s="158" t="s">
        <v>125</v>
      </c>
      <c r="Y87" s="158" t="s">
        <v>126</v>
      </c>
      <c r="Z87" s="148"/>
      <c r="AA87" s="148"/>
      <c r="AB87" s="148"/>
      <c r="AC87" s="148"/>
      <c r="AD87" s="148"/>
      <c r="AE87" s="148"/>
      <c r="AF87" s="148"/>
      <c r="AG87" s="148" t="s">
        <v>127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x14ac:dyDescent="0.2">
      <c r="A88" s="166"/>
      <c r="B88" s="167"/>
      <c r="C88" s="185" t="s">
        <v>89</v>
      </c>
      <c r="D88" s="168"/>
      <c r="E88" s="169"/>
      <c r="F88" s="170"/>
      <c r="G88" s="171">
        <f>SUMIF(AG89:AG92,"&lt;&gt;NOR",G89:G92)</f>
        <v>0</v>
      </c>
      <c r="H88" s="165"/>
      <c r="I88" s="165">
        <f>SUM(I89:I92)</f>
        <v>0</v>
      </c>
      <c r="J88" s="165"/>
      <c r="K88" s="165">
        <f>SUM(K89:K92)</f>
        <v>0</v>
      </c>
      <c r="L88" s="165"/>
      <c r="M88" s="165">
        <f>SUM(M89:M92)</f>
        <v>0</v>
      </c>
      <c r="N88" s="164"/>
      <c r="O88" s="164">
        <f>SUM(O89:O92)</f>
        <v>0</v>
      </c>
      <c r="P88" s="164"/>
      <c r="Q88" s="164">
        <f>SUM(Q89:Q92)</f>
        <v>0</v>
      </c>
      <c r="R88" s="165"/>
      <c r="S88" s="165"/>
      <c r="T88" s="165"/>
      <c r="U88" s="165"/>
      <c r="V88" s="165">
        <f>SUM(V89:V92)</f>
        <v>0</v>
      </c>
      <c r="W88" s="165"/>
      <c r="X88" s="165"/>
      <c r="Y88" s="165"/>
      <c r="AG88" t="s">
        <v>122</v>
      </c>
    </row>
    <row r="89" spans="1:60" ht="12.75" customHeight="1" outlineLevel="1" x14ac:dyDescent="0.2">
      <c r="A89" s="179">
        <v>53</v>
      </c>
      <c r="B89" s="180"/>
      <c r="C89" s="186" t="s">
        <v>193</v>
      </c>
      <c r="D89" s="181" t="s">
        <v>163</v>
      </c>
      <c r="E89" s="182">
        <v>1</v>
      </c>
      <c r="F89" s="183"/>
      <c r="G89" s="184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12</v>
      </c>
      <c r="M89" s="158">
        <f>G89*(1+L89/100)</f>
        <v>0</v>
      </c>
      <c r="N89" s="157">
        <v>0</v>
      </c>
      <c r="O89" s="157">
        <f>ROUND(E89*N89,2)</f>
        <v>0</v>
      </c>
      <c r="P89" s="157">
        <v>0</v>
      </c>
      <c r="Q89" s="157">
        <f>ROUND(E89*P89,2)</f>
        <v>0</v>
      </c>
      <c r="R89" s="158"/>
      <c r="S89" s="158" t="s">
        <v>157</v>
      </c>
      <c r="T89" s="158" t="s">
        <v>158</v>
      </c>
      <c r="U89" s="158">
        <v>0</v>
      </c>
      <c r="V89" s="158">
        <f>ROUND(E89*U89,2)</f>
        <v>0</v>
      </c>
      <c r="W89" s="158"/>
      <c r="X89" s="158" t="s">
        <v>125</v>
      </c>
      <c r="Y89" s="158" t="s">
        <v>126</v>
      </c>
      <c r="Z89" s="148"/>
      <c r="AA89" s="148"/>
      <c r="AB89" s="148"/>
      <c r="AC89" s="148"/>
      <c r="AD89" s="148"/>
      <c r="AE89" s="148"/>
      <c r="AF89" s="148"/>
      <c r="AG89" s="148" t="s">
        <v>127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9">
        <v>54</v>
      </c>
      <c r="B90" s="180"/>
      <c r="C90" s="186" t="s">
        <v>194</v>
      </c>
      <c r="D90" s="181" t="s">
        <v>163</v>
      </c>
      <c r="E90" s="182">
        <v>1</v>
      </c>
      <c r="F90" s="183"/>
      <c r="G90" s="184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12</v>
      </c>
      <c r="M90" s="158">
        <f>G90*(1+L90/100)</f>
        <v>0</v>
      </c>
      <c r="N90" s="157">
        <v>0</v>
      </c>
      <c r="O90" s="157">
        <f>ROUND(E90*N90,2)</f>
        <v>0</v>
      </c>
      <c r="P90" s="157">
        <v>0</v>
      </c>
      <c r="Q90" s="157">
        <f>ROUND(E90*P90,2)</f>
        <v>0</v>
      </c>
      <c r="R90" s="158"/>
      <c r="S90" s="158" t="s">
        <v>157</v>
      </c>
      <c r="T90" s="158" t="s">
        <v>158</v>
      </c>
      <c r="U90" s="158">
        <v>0</v>
      </c>
      <c r="V90" s="158">
        <f>ROUND(E90*U90,2)</f>
        <v>0</v>
      </c>
      <c r="W90" s="158"/>
      <c r="X90" s="158" t="s">
        <v>125</v>
      </c>
      <c r="Y90" s="158" t="s">
        <v>126</v>
      </c>
      <c r="Z90" s="148"/>
      <c r="AA90" s="148"/>
      <c r="AB90" s="148"/>
      <c r="AC90" s="148"/>
      <c r="AD90" s="148"/>
      <c r="AE90" s="148"/>
      <c r="AF90" s="148"/>
      <c r="AG90" s="148" t="s">
        <v>127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1" x14ac:dyDescent="0.2">
      <c r="A91" s="179">
        <v>55</v>
      </c>
      <c r="B91" s="180"/>
      <c r="C91" s="186" t="s">
        <v>195</v>
      </c>
      <c r="D91" s="181" t="s">
        <v>163</v>
      </c>
      <c r="E91" s="182">
        <v>1</v>
      </c>
      <c r="F91" s="183"/>
      <c r="G91" s="184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12</v>
      </c>
      <c r="M91" s="158">
        <f>G91*(1+L91/100)</f>
        <v>0</v>
      </c>
      <c r="N91" s="157">
        <v>0</v>
      </c>
      <c r="O91" s="157">
        <f>ROUND(E91*N91,2)</f>
        <v>0</v>
      </c>
      <c r="P91" s="157">
        <v>0</v>
      </c>
      <c r="Q91" s="157">
        <f>ROUND(E91*P91,2)</f>
        <v>0</v>
      </c>
      <c r="R91" s="158"/>
      <c r="S91" s="158" t="s">
        <v>157</v>
      </c>
      <c r="T91" s="158" t="s">
        <v>158</v>
      </c>
      <c r="U91" s="158">
        <v>0</v>
      </c>
      <c r="V91" s="158">
        <f>ROUND(E91*U91,2)</f>
        <v>0</v>
      </c>
      <c r="W91" s="158"/>
      <c r="X91" s="158" t="s">
        <v>125</v>
      </c>
      <c r="Y91" s="158" t="s">
        <v>126</v>
      </c>
      <c r="Z91" s="148"/>
      <c r="AA91" s="148"/>
      <c r="AB91" s="148"/>
      <c r="AC91" s="148"/>
      <c r="AD91" s="148"/>
      <c r="AE91" s="148"/>
      <c r="AF91" s="148"/>
      <c r="AG91" s="148" t="s">
        <v>127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2.5" outlineLevel="1" x14ac:dyDescent="0.2">
      <c r="A92" s="179">
        <v>56</v>
      </c>
      <c r="B92" s="180"/>
      <c r="C92" s="186" t="s">
        <v>196</v>
      </c>
      <c r="D92" s="181" t="s">
        <v>163</v>
      </c>
      <c r="E92" s="182">
        <v>1</v>
      </c>
      <c r="F92" s="183"/>
      <c r="G92" s="184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12</v>
      </c>
      <c r="M92" s="158">
        <f>G92*(1+L92/100)</f>
        <v>0</v>
      </c>
      <c r="N92" s="157">
        <v>0</v>
      </c>
      <c r="O92" s="157">
        <f>ROUND(E92*N92,2)</f>
        <v>0</v>
      </c>
      <c r="P92" s="157">
        <v>0</v>
      </c>
      <c r="Q92" s="157">
        <f>ROUND(E92*P92,2)</f>
        <v>0</v>
      </c>
      <c r="R92" s="158"/>
      <c r="S92" s="158" t="s">
        <v>157</v>
      </c>
      <c r="T92" s="158" t="s">
        <v>158</v>
      </c>
      <c r="U92" s="158">
        <v>0</v>
      </c>
      <c r="V92" s="158">
        <f>ROUND(E92*U92,2)</f>
        <v>0</v>
      </c>
      <c r="W92" s="158"/>
      <c r="X92" s="158" t="s">
        <v>125</v>
      </c>
      <c r="Y92" s="158" t="s">
        <v>126</v>
      </c>
      <c r="Z92" s="148"/>
      <c r="AA92" s="148"/>
      <c r="AB92" s="148"/>
      <c r="AC92" s="148"/>
      <c r="AD92" s="148"/>
      <c r="AE92" s="148"/>
      <c r="AF92" s="148"/>
      <c r="AG92" s="148" t="s">
        <v>127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x14ac:dyDescent="0.2">
      <c r="A93" s="166"/>
      <c r="B93" s="167"/>
      <c r="C93" s="185" t="s">
        <v>91</v>
      </c>
      <c r="D93" s="168"/>
      <c r="E93" s="169"/>
      <c r="F93" s="170"/>
      <c r="G93" s="171">
        <f>SUMIF(AG94:AG100,"&lt;&gt;NOR",G94:G100)</f>
        <v>0</v>
      </c>
      <c r="H93" s="165"/>
      <c r="I93" s="165">
        <f>SUM(I94:I100)</f>
        <v>0</v>
      </c>
      <c r="J93" s="165"/>
      <c r="K93" s="165">
        <f>SUM(K94:K100)</f>
        <v>0</v>
      </c>
      <c r="L93" s="165"/>
      <c r="M93" s="165">
        <f>SUM(M94:M100)</f>
        <v>0</v>
      </c>
      <c r="N93" s="164"/>
      <c r="O93" s="164">
        <f>SUM(O94:O100)</f>
        <v>0</v>
      </c>
      <c r="P93" s="164"/>
      <c r="Q93" s="164">
        <f>SUM(Q94:Q100)</f>
        <v>0</v>
      </c>
      <c r="R93" s="165"/>
      <c r="S93" s="165"/>
      <c r="T93" s="165"/>
      <c r="U93" s="165"/>
      <c r="V93" s="165">
        <f>SUM(V94:V100)</f>
        <v>15.88</v>
      </c>
      <c r="W93" s="165"/>
      <c r="X93" s="165"/>
      <c r="Y93" s="165"/>
      <c r="AG93" t="s">
        <v>122</v>
      </c>
    </row>
    <row r="94" spans="1:60" outlineLevel="1" x14ac:dyDescent="0.2">
      <c r="A94" s="179">
        <v>57</v>
      </c>
      <c r="B94" s="180"/>
      <c r="C94" s="186" t="s">
        <v>197</v>
      </c>
      <c r="D94" s="181" t="s">
        <v>133</v>
      </c>
      <c r="E94" s="182">
        <v>6.7880500000000001</v>
      </c>
      <c r="F94" s="183"/>
      <c r="G94" s="184">
        <f t="shared" ref="G94:G100" si="21">ROUND(E94*F94,2)</f>
        <v>0</v>
      </c>
      <c r="H94" s="159"/>
      <c r="I94" s="158">
        <f t="shared" ref="I94:I100" si="22">ROUND(E94*H94,2)</f>
        <v>0</v>
      </c>
      <c r="J94" s="159"/>
      <c r="K94" s="158">
        <f t="shared" ref="K94:K100" si="23">ROUND(E94*J94,2)</f>
        <v>0</v>
      </c>
      <c r="L94" s="158">
        <v>12</v>
      </c>
      <c r="M94" s="158">
        <f t="shared" ref="M94:M100" si="24">G94*(1+L94/100)</f>
        <v>0</v>
      </c>
      <c r="N94" s="157">
        <v>0</v>
      </c>
      <c r="O94" s="157">
        <f t="shared" ref="O94:O100" si="25">ROUND(E94*N94,2)</f>
        <v>0</v>
      </c>
      <c r="P94" s="157">
        <v>0</v>
      </c>
      <c r="Q94" s="157">
        <f t="shared" ref="Q94:Q100" si="26">ROUND(E94*P94,2)</f>
        <v>0</v>
      </c>
      <c r="R94" s="158"/>
      <c r="S94" s="158" t="s">
        <v>124</v>
      </c>
      <c r="T94" s="158" t="s">
        <v>124</v>
      </c>
      <c r="U94" s="158">
        <v>0.94199999999999995</v>
      </c>
      <c r="V94" s="158">
        <f t="shared" ref="V94:V100" si="27">ROUND(E94*U94,2)</f>
        <v>6.39</v>
      </c>
      <c r="W94" s="158"/>
      <c r="X94" s="158" t="s">
        <v>198</v>
      </c>
      <c r="Y94" s="158" t="s">
        <v>126</v>
      </c>
      <c r="Z94" s="148"/>
      <c r="AA94" s="148"/>
      <c r="AB94" s="148"/>
      <c r="AC94" s="148"/>
      <c r="AD94" s="148"/>
      <c r="AE94" s="148"/>
      <c r="AF94" s="148"/>
      <c r="AG94" s="148" t="s">
        <v>199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9">
        <v>58</v>
      </c>
      <c r="B95" s="180"/>
      <c r="C95" s="186" t="s">
        <v>200</v>
      </c>
      <c r="D95" s="181" t="s">
        <v>133</v>
      </c>
      <c r="E95" s="182">
        <v>40.728299999999997</v>
      </c>
      <c r="F95" s="183"/>
      <c r="G95" s="184">
        <f t="shared" si="21"/>
        <v>0</v>
      </c>
      <c r="H95" s="159"/>
      <c r="I95" s="158">
        <f t="shared" si="22"/>
        <v>0</v>
      </c>
      <c r="J95" s="159"/>
      <c r="K95" s="158">
        <f t="shared" si="23"/>
        <v>0</v>
      </c>
      <c r="L95" s="158">
        <v>12</v>
      </c>
      <c r="M95" s="158">
        <f t="shared" si="24"/>
        <v>0</v>
      </c>
      <c r="N95" s="157">
        <v>0</v>
      </c>
      <c r="O95" s="157">
        <f t="shared" si="25"/>
        <v>0</v>
      </c>
      <c r="P95" s="157">
        <v>0</v>
      </c>
      <c r="Q95" s="157">
        <f t="shared" si="26"/>
        <v>0</v>
      </c>
      <c r="R95" s="158"/>
      <c r="S95" s="158" t="s">
        <v>124</v>
      </c>
      <c r="T95" s="158" t="s">
        <v>124</v>
      </c>
      <c r="U95" s="158">
        <v>0.105</v>
      </c>
      <c r="V95" s="158">
        <f t="shared" si="27"/>
        <v>4.28</v>
      </c>
      <c r="W95" s="158"/>
      <c r="X95" s="158" t="s">
        <v>198</v>
      </c>
      <c r="Y95" s="158" t="s">
        <v>126</v>
      </c>
      <c r="Z95" s="148"/>
      <c r="AA95" s="148"/>
      <c r="AB95" s="148"/>
      <c r="AC95" s="148"/>
      <c r="AD95" s="148"/>
      <c r="AE95" s="148"/>
      <c r="AF95" s="148"/>
      <c r="AG95" s="148" t="s">
        <v>199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9">
        <v>59</v>
      </c>
      <c r="B96" s="180"/>
      <c r="C96" s="186" t="s">
        <v>201</v>
      </c>
      <c r="D96" s="181" t="s">
        <v>133</v>
      </c>
      <c r="E96" s="182">
        <v>6.7880500000000001</v>
      </c>
      <c r="F96" s="183"/>
      <c r="G96" s="184">
        <f t="shared" si="21"/>
        <v>0</v>
      </c>
      <c r="H96" s="159"/>
      <c r="I96" s="158">
        <f t="shared" si="22"/>
        <v>0</v>
      </c>
      <c r="J96" s="159"/>
      <c r="K96" s="158">
        <f t="shared" si="23"/>
        <v>0</v>
      </c>
      <c r="L96" s="158">
        <v>12</v>
      </c>
      <c r="M96" s="158">
        <f t="shared" si="24"/>
        <v>0</v>
      </c>
      <c r="N96" s="157">
        <v>0</v>
      </c>
      <c r="O96" s="157">
        <f t="shared" si="25"/>
        <v>0</v>
      </c>
      <c r="P96" s="157">
        <v>0</v>
      </c>
      <c r="Q96" s="157">
        <f t="shared" si="26"/>
        <v>0</v>
      </c>
      <c r="R96" s="158"/>
      <c r="S96" s="158" t="s">
        <v>124</v>
      </c>
      <c r="T96" s="158" t="s">
        <v>124</v>
      </c>
      <c r="U96" s="158">
        <v>0.27700000000000002</v>
      </c>
      <c r="V96" s="158">
        <f t="shared" si="27"/>
        <v>1.88</v>
      </c>
      <c r="W96" s="158"/>
      <c r="X96" s="158" t="s">
        <v>198</v>
      </c>
      <c r="Y96" s="158" t="s">
        <v>126</v>
      </c>
      <c r="Z96" s="148"/>
      <c r="AA96" s="148"/>
      <c r="AB96" s="148"/>
      <c r="AC96" s="148"/>
      <c r="AD96" s="148"/>
      <c r="AE96" s="148"/>
      <c r="AF96" s="148"/>
      <c r="AG96" s="148" t="s">
        <v>199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9">
        <v>60</v>
      </c>
      <c r="B97" s="180"/>
      <c r="C97" s="186" t="s">
        <v>202</v>
      </c>
      <c r="D97" s="181" t="s">
        <v>133</v>
      </c>
      <c r="E97" s="182">
        <v>6.7880500000000001</v>
      </c>
      <c r="F97" s="183"/>
      <c r="G97" s="184">
        <f t="shared" si="21"/>
        <v>0</v>
      </c>
      <c r="H97" s="159"/>
      <c r="I97" s="158">
        <f t="shared" si="22"/>
        <v>0</v>
      </c>
      <c r="J97" s="159"/>
      <c r="K97" s="158">
        <f t="shared" si="23"/>
        <v>0</v>
      </c>
      <c r="L97" s="158">
        <v>12</v>
      </c>
      <c r="M97" s="158">
        <f t="shared" si="24"/>
        <v>0</v>
      </c>
      <c r="N97" s="157">
        <v>0</v>
      </c>
      <c r="O97" s="157">
        <f t="shared" si="25"/>
        <v>0</v>
      </c>
      <c r="P97" s="157">
        <v>0</v>
      </c>
      <c r="Q97" s="157">
        <f t="shared" si="26"/>
        <v>0</v>
      </c>
      <c r="R97" s="158"/>
      <c r="S97" s="158" t="s">
        <v>124</v>
      </c>
      <c r="T97" s="158" t="s">
        <v>124</v>
      </c>
      <c r="U97" s="158">
        <v>0.49</v>
      </c>
      <c r="V97" s="158">
        <f t="shared" si="27"/>
        <v>3.33</v>
      </c>
      <c r="W97" s="158"/>
      <c r="X97" s="158" t="s">
        <v>198</v>
      </c>
      <c r="Y97" s="158" t="s">
        <v>126</v>
      </c>
      <c r="Z97" s="148"/>
      <c r="AA97" s="148"/>
      <c r="AB97" s="148"/>
      <c r="AC97" s="148"/>
      <c r="AD97" s="148"/>
      <c r="AE97" s="148"/>
      <c r="AF97" s="148"/>
      <c r="AG97" s="148" t="s">
        <v>199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9">
        <v>61</v>
      </c>
      <c r="B98" s="180"/>
      <c r="C98" s="186" t="s">
        <v>203</v>
      </c>
      <c r="D98" s="181" t="s">
        <v>133</v>
      </c>
      <c r="E98" s="182">
        <v>47.516350000000003</v>
      </c>
      <c r="F98" s="183"/>
      <c r="G98" s="184">
        <f t="shared" si="21"/>
        <v>0</v>
      </c>
      <c r="H98" s="159"/>
      <c r="I98" s="158">
        <f t="shared" si="22"/>
        <v>0</v>
      </c>
      <c r="J98" s="159"/>
      <c r="K98" s="158">
        <f t="shared" si="23"/>
        <v>0</v>
      </c>
      <c r="L98" s="158">
        <v>12</v>
      </c>
      <c r="M98" s="158">
        <f t="shared" si="24"/>
        <v>0</v>
      </c>
      <c r="N98" s="157">
        <v>0</v>
      </c>
      <c r="O98" s="157">
        <f t="shared" si="25"/>
        <v>0</v>
      </c>
      <c r="P98" s="157">
        <v>0</v>
      </c>
      <c r="Q98" s="157">
        <f t="shared" si="26"/>
        <v>0</v>
      </c>
      <c r="R98" s="158"/>
      <c r="S98" s="158" t="s">
        <v>124</v>
      </c>
      <c r="T98" s="158" t="s">
        <v>124</v>
      </c>
      <c r="U98" s="158">
        <v>0</v>
      </c>
      <c r="V98" s="158">
        <f t="shared" si="27"/>
        <v>0</v>
      </c>
      <c r="W98" s="158"/>
      <c r="X98" s="158" t="s">
        <v>198</v>
      </c>
      <c r="Y98" s="158" t="s">
        <v>126</v>
      </c>
      <c r="Z98" s="148"/>
      <c r="AA98" s="148"/>
      <c r="AB98" s="148"/>
      <c r="AC98" s="148"/>
      <c r="AD98" s="148"/>
      <c r="AE98" s="148"/>
      <c r="AF98" s="148"/>
      <c r="AG98" s="148" t="s">
        <v>199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79">
        <v>62</v>
      </c>
      <c r="B99" s="180"/>
      <c r="C99" s="186" t="s">
        <v>204</v>
      </c>
      <c r="D99" s="181" t="s">
        <v>133</v>
      </c>
      <c r="E99" s="182">
        <v>6.7169499999999998</v>
      </c>
      <c r="F99" s="183"/>
      <c r="G99" s="184">
        <f t="shared" si="21"/>
        <v>0</v>
      </c>
      <c r="H99" s="159"/>
      <c r="I99" s="158">
        <f t="shared" si="22"/>
        <v>0</v>
      </c>
      <c r="J99" s="159"/>
      <c r="K99" s="158">
        <f t="shared" si="23"/>
        <v>0</v>
      </c>
      <c r="L99" s="158">
        <v>12</v>
      </c>
      <c r="M99" s="158">
        <f t="shared" si="24"/>
        <v>0</v>
      </c>
      <c r="N99" s="157">
        <v>0</v>
      </c>
      <c r="O99" s="157">
        <f t="shared" si="25"/>
        <v>0</v>
      </c>
      <c r="P99" s="157">
        <v>0</v>
      </c>
      <c r="Q99" s="157">
        <f t="shared" si="26"/>
        <v>0</v>
      </c>
      <c r="R99" s="158"/>
      <c r="S99" s="158" t="s">
        <v>124</v>
      </c>
      <c r="T99" s="158" t="s">
        <v>124</v>
      </c>
      <c r="U99" s="158">
        <v>0</v>
      </c>
      <c r="V99" s="158">
        <f t="shared" si="27"/>
        <v>0</v>
      </c>
      <c r="W99" s="158"/>
      <c r="X99" s="158" t="s">
        <v>125</v>
      </c>
      <c r="Y99" s="158" t="s">
        <v>126</v>
      </c>
      <c r="Z99" s="148"/>
      <c r="AA99" s="148"/>
      <c r="AB99" s="148"/>
      <c r="AC99" s="148"/>
      <c r="AD99" s="148"/>
      <c r="AE99" s="148"/>
      <c r="AF99" s="148"/>
      <c r="AG99" s="148" t="s">
        <v>127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79">
        <v>63</v>
      </c>
      <c r="B100" s="180"/>
      <c r="C100" s="186" t="s">
        <v>205</v>
      </c>
      <c r="D100" s="181" t="s">
        <v>133</v>
      </c>
      <c r="E100" s="182">
        <v>7.1099999999999997E-2</v>
      </c>
      <c r="F100" s="183"/>
      <c r="G100" s="184">
        <f t="shared" si="21"/>
        <v>0</v>
      </c>
      <c r="H100" s="159"/>
      <c r="I100" s="158">
        <f t="shared" si="22"/>
        <v>0</v>
      </c>
      <c r="J100" s="159"/>
      <c r="K100" s="158">
        <f t="shared" si="23"/>
        <v>0</v>
      </c>
      <c r="L100" s="158">
        <v>12</v>
      </c>
      <c r="M100" s="158">
        <f t="shared" si="24"/>
        <v>0</v>
      </c>
      <c r="N100" s="157">
        <v>0</v>
      </c>
      <c r="O100" s="157">
        <f t="shared" si="25"/>
        <v>0</v>
      </c>
      <c r="P100" s="157">
        <v>0</v>
      </c>
      <c r="Q100" s="157">
        <f t="shared" si="26"/>
        <v>0</v>
      </c>
      <c r="R100" s="158"/>
      <c r="S100" s="158" t="s">
        <v>124</v>
      </c>
      <c r="T100" s="158" t="s">
        <v>124</v>
      </c>
      <c r="U100" s="158">
        <v>0</v>
      </c>
      <c r="V100" s="158">
        <f t="shared" si="27"/>
        <v>0</v>
      </c>
      <c r="W100" s="158"/>
      <c r="X100" s="158" t="s">
        <v>125</v>
      </c>
      <c r="Y100" s="158" t="s">
        <v>126</v>
      </c>
      <c r="Z100" s="148"/>
      <c r="AA100" s="148"/>
      <c r="AB100" s="148"/>
      <c r="AC100" s="148"/>
      <c r="AD100" s="148"/>
      <c r="AE100" s="148"/>
      <c r="AF100" s="148"/>
      <c r="AG100" s="148" t="s">
        <v>127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6"/>
      <c r="B101" s="167" t="s">
        <v>93</v>
      </c>
      <c r="C101" s="185" t="s">
        <v>29</v>
      </c>
      <c r="D101" s="168"/>
      <c r="E101" s="169"/>
      <c r="F101" s="170"/>
      <c r="G101" s="171">
        <f>SUMIF(AG102:AG104,"&lt;&gt;NOR",G102:G104)</f>
        <v>0</v>
      </c>
      <c r="H101" s="165"/>
      <c r="I101" s="165">
        <f>SUM(I102:I104)</f>
        <v>0</v>
      </c>
      <c r="J101" s="165"/>
      <c r="K101" s="165">
        <f>SUM(K102:K104)</f>
        <v>0</v>
      </c>
      <c r="L101" s="165"/>
      <c r="M101" s="165">
        <f>SUM(M102:M104)</f>
        <v>0</v>
      </c>
      <c r="N101" s="164"/>
      <c r="O101" s="164">
        <f>SUM(O102:O104)</f>
        <v>0</v>
      </c>
      <c r="P101" s="164"/>
      <c r="Q101" s="164">
        <f>SUM(Q102:Q104)</f>
        <v>0</v>
      </c>
      <c r="R101" s="165"/>
      <c r="S101" s="165"/>
      <c r="T101" s="165"/>
      <c r="U101" s="165"/>
      <c r="V101" s="165">
        <f>SUM(V102:V104)</f>
        <v>0</v>
      </c>
      <c r="W101" s="165"/>
      <c r="X101" s="165"/>
      <c r="Y101" s="165"/>
      <c r="AG101" t="s">
        <v>122</v>
      </c>
    </row>
    <row r="102" spans="1:60" outlineLevel="1" x14ac:dyDescent="0.2">
      <c r="A102" s="179">
        <v>64</v>
      </c>
      <c r="B102" s="180"/>
      <c r="C102" s="186" t="s">
        <v>206</v>
      </c>
      <c r="D102" s="181" t="s">
        <v>207</v>
      </c>
      <c r="E102" s="182">
        <v>1</v>
      </c>
      <c r="F102" s="183"/>
      <c r="G102" s="184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12</v>
      </c>
      <c r="M102" s="158">
        <f>G102*(1+L102/100)</f>
        <v>0</v>
      </c>
      <c r="N102" s="157">
        <v>0</v>
      </c>
      <c r="O102" s="157">
        <f>ROUND(E102*N102,2)</f>
        <v>0</v>
      </c>
      <c r="P102" s="157">
        <v>0</v>
      </c>
      <c r="Q102" s="157">
        <f>ROUND(E102*P102,2)</f>
        <v>0</v>
      </c>
      <c r="R102" s="158"/>
      <c r="S102" s="158" t="s">
        <v>124</v>
      </c>
      <c r="T102" s="158" t="s">
        <v>158</v>
      </c>
      <c r="U102" s="158">
        <v>0</v>
      </c>
      <c r="V102" s="158">
        <f>ROUND(E102*U102,2)</f>
        <v>0</v>
      </c>
      <c r="W102" s="158"/>
      <c r="X102" s="158" t="s">
        <v>208</v>
      </c>
      <c r="Y102" s="158" t="s">
        <v>126</v>
      </c>
      <c r="Z102" s="148"/>
      <c r="AA102" s="148"/>
      <c r="AB102" s="148"/>
      <c r="AC102" s="148"/>
      <c r="AD102" s="148"/>
      <c r="AE102" s="148"/>
      <c r="AF102" s="148"/>
      <c r="AG102" s="148" t="s">
        <v>209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9">
        <v>65</v>
      </c>
      <c r="B103" s="180"/>
      <c r="C103" s="186" t="s">
        <v>210</v>
      </c>
      <c r="D103" s="181" t="s">
        <v>207</v>
      </c>
      <c r="E103" s="182">
        <v>1</v>
      </c>
      <c r="F103" s="183"/>
      <c r="G103" s="184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12</v>
      </c>
      <c r="M103" s="158">
        <f>G103*(1+L103/100)</f>
        <v>0</v>
      </c>
      <c r="N103" s="157">
        <v>0</v>
      </c>
      <c r="O103" s="157">
        <f>ROUND(E103*N103,2)</f>
        <v>0</v>
      </c>
      <c r="P103" s="157">
        <v>0</v>
      </c>
      <c r="Q103" s="157">
        <f>ROUND(E103*P103,2)</f>
        <v>0</v>
      </c>
      <c r="R103" s="158"/>
      <c r="S103" s="158" t="s">
        <v>124</v>
      </c>
      <c r="T103" s="158" t="s">
        <v>158</v>
      </c>
      <c r="U103" s="158">
        <v>0</v>
      </c>
      <c r="V103" s="158">
        <f>ROUND(E103*U103,2)</f>
        <v>0</v>
      </c>
      <c r="W103" s="158"/>
      <c r="X103" s="158" t="s">
        <v>208</v>
      </c>
      <c r="Y103" s="158" t="s">
        <v>126</v>
      </c>
      <c r="Z103" s="148"/>
      <c r="AA103" s="148"/>
      <c r="AB103" s="148"/>
      <c r="AC103" s="148"/>
      <c r="AD103" s="148"/>
      <c r="AE103" s="148"/>
      <c r="AF103" s="148"/>
      <c r="AG103" s="148" t="s">
        <v>211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9">
        <v>66</v>
      </c>
      <c r="B104" s="180"/>
      <c r="C104" s="186" t="s">
        <v>212</v>
      </c>
      <c r="D104" s="181" t="s">
        <v>207</v>
      </c>
      <c r="E104" s="182">
        <v>1</v>
      </c>
      <c r="F104" s="183"/>
      <c r="G104" s="184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12</v>
      </c>
      <c r="M104" s="158">
        <f>G104*(1+L104/100)</f>
        <v>0</v>
      </c>
      <c r="N104" s="157">
        <v>0</v>
      </c>
      <c r="O104" s="157">
        <f>ROUND(E104*N104,2)</f>
        <v>0</v>
      </c>
      <c r="P104" s="157">
        <v>0</v>
      </c>
      <c r="Q104" s="157">
        <f>ROUND(E104*P104,2)</f>
        <v>0</v>
      </c>
      <c r="R104" s="158"/>
      <c r="S104" s="158" t="s">
        <v>124</v>
      </c>
      <c r="T104" s="158" t="s">
        <v>158</v>
      </c>
      <c r="U104" s="158">
        <v>0</v>
      </c>
      <c r="V104" s="158">
        <f>ROUND(E104*U104,2)</f>
        <v>0</v>
      </c>
      <c r="W104" s="158"/>
      <c r="X104" s="158" t="s">
        <v>208</v>
      </c>
      <c r="Y104" s="158" t="s">
        <v>126</v>
      </c>
      <c r="Z104" s="148"/>
      <c r="AA104" s="148"/>
      <c r="AB104" s="148"/>
      <c r="AC104" s="148"/>
      <c r="AD104" s="148"/>
      <c r="AE104" s="148"/>
      <c r="AF104" s="148"/>
      <c r="AG104" s="148" t="s">
        <v>209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166"/>
      <c r="B105" s="167" t="s">
        <v>94</v>
      </c>
      <c r="C105" s="185" t="s">
        <v>30</v>
      </c>
      <c r="D105" s="168"/>
      <c r="E105" s="169"/>
      <c r="F105" s="170"/>
      <c r="G105" s="171">
        <f>SUMIF(AG106:AG109,"&lt;&gt;NOR",G106:G109)</f>
        <v>0</v>
      </c>
      <c r="H105" s="165"/>
      <c r="I105" s="165">
        <f>SUM(I106:I109)</f>
        <v>0</v>
      </c>
      <c r="J105" s="165"/>
      <c r="K105" s="165">
        <f>SUM(K106:K109)</f>
        <v>0</v>
      </c>
      <c r="L105" s="165"/>
      <c r="M105" s="165">
        <f>SUM(M106:M109)</f>
        <v>0</v>
      </c>
      <c r="N105" s="164"/>
      <c r="O105" s="164">
        <f>SUM(O106:O109)</f>
        <v>0</v>
      </c>
      <c r="P105" s="164"/>
      <c r="Q105" s="164">
        <f>SUM(Q106:Q109)</f>
        <v>0</v>
      </c>
      <c r="R105" s="165"/>
      <c r="S105" s="165"/>
      <c r="T105" s="165"/>
      <c r="U105" s="165"/>
      <c r="V105" s="165">
        <f>SUM(V106:V109)</f>
        <v>0</v>
      </c>
      <c r="W105" s="165"/>
      <c r="X105" s="165"/>
      <c r="Y105" s="165"/>
      <c r="AG105" t="s">
        <v>122</v>
      </c>
    </row>
    <row r="106" spans="1:60" outlineLevel="1" x14ac:dyDescent="0.2">
      <c r="A106" s="179">
        <v>67</v>
      </c>
      <c r="B106" s="180"/>
      <c r="C106" s="186" t="s">
        <v>213</v>
      </c>
      <c r="D106" s="181" t="s">
        <v>207</v>
      </c>
      <c r="E106" s="182">
        <v>1</v>
      </c>
      <c r="F106" s="183"/>
      <c r="G106" s="184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12</v>
      </c>
      <c r="M106" s="158">
        <f>G106*(1+L106/100)</f>
        <v>0</v>
      </c>
      <c r="N106" s="157">
        <v>0</v>
      </c>
      <c r="O106" s="157">
        <f>ROUND(E106*N106,2)</f>
        <v>0</v>
      </c>
      <c r="P106" s="157">
        <v>0</v>
      </c>
      <c r="Q106" s="157">
        <f>ROUND(E106*P106,2)</f>
        <v>0</v>
      </c>
      <c r="R106" s="158"/>
      <c r="S106" s="158" t="s">
        <v>124</v>
      </c>
      <c r="T106" s="158" t="s">
        <v>158</v>
      </c>
      <c r="U106" s="158">
        <v>0</v>
      </c>
      <c r="V106" s="158">
        <f>ROUND(E106*U106,2)</f>
        <v>0</v>
      </c>
      <c r="W106" s="158"/>
      <c r="X106" s="158" t="s">
        <v>208</v>
      </c>
      <c r="Y106" s="158" t="s">
        <v>126</v>
      </c>
      <c r="Z106" s="148"/>
      <c r="AA106" s="148"/>
      <c r="AB106" s="148"/>
      <c r="AC106" s="148"/>
      <c r="AD106" s="148"/>
      <c r="AE106" s="148"/>
      <c r="AF106" s="148"/>
      <c r="AG106" s="148" t="s">
        <v>214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9">
        <v>68</v>
      </c>
      <c r="B107" s="180"/>
      <c r="C107" s="186" t="s">
        <v>215</v>
      </c>
      <c r="D107" s="181" t="s">
        <v>207</v>
      </c>
      <c r="E107" s="182">
        <v>1</v>
      </c>
      <c r="F107" s="183"/>
      <c r="G107" s="184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12</v>
      </c>
      <c r="M107" s="158">
        <f>G107*(1+L107/100)</f>
        <v>0</v>
      </c>
      <c r="N107" s="157">
        <v>0</v>
      </c>
      <c r="O107" s="157">
        <f>ROUND(E107*N107,2)</f>
        <v>0</v>
      </c>
      <c r="P107" s="157">
        <v>0</v>
      </c>
      <c r="Q107" s="157">
        <f>ROUND(E107*P107,2)</f>
        <v>0</v>
      </c>
      <c r="R107" s="158"/>
      <c r="S107" s="158" t="s">
        <v>124</v>
      </c>
      <c r="T107" s="158" t="s">
        <v>158</v>
      </c>
      <c r="U107" s="158">
        <v>0</v>
      </c>
      <c r="V107" s="158">
        <f>ROUND(E107*U107,2)</f>
        <v>0</v>
      </c>
      <c r="W107" s="158"/>
      <c r="X107" s="158" t="s">
        <v>208</v>
      </c>
      <c r="Y107" s="158" t="s">
        <v>126</v>
      </c>
      <c r="Z107" s="148"/>
      <c r="AA107" s="148"/>
      <c r="AB107" s="148"/>
      <c r="AC107" s="148"/>
      <c r="AD107" s="148"/>
      <c r="AE107" s="148"/>
      <c r="AF107" s="148"/>
      <c r="AG107" s="148" t="s">
        <v>214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9">
        <v>69</v>
      </c>
      <c r="B108" s="180"/>
      <c r="C108" s="186" t="s">
        <v>216</v>
      </c>
      <c r="D108" s="181" t="s">
        <v>207</v>
      </c>
      <c r="E108" s="182">
        <v>1</v>
      </c>
      <c r="F108" s="183"/>
      <c r="G108" s="184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12</v>
      </c>
      <c r="M108" s="158">
        <f>G108*(1+L108/100)</f>
        <v>0</v>
      </c>
      <c r="N108" s="157">
        <v>0</v>
      </c>
      <c r="O108" s="157">
        <f>ROUND(E108*N108,2)</f>
        <v>0</v>
      </c>
      <c r="P108" s="157">
        <v>0</v>
      </c>
      <c r="Q108" s="157">
        <f>ROUND(E108*P108,2)</f>
        <v>0</v>
      </c>
      <c r="R108" s="158"/>
      <c r="S108" s="158" t="s">
        <v>124</v>
      </c>
      <c r="T108" s="158" t="s">
        <v>158</v>
      </c>
      <c r="U108" s="158">
        <v>0</v>
      </c>
      <c r="V108" s="158">
        <f>ROUND(E108*U108,2)</f>
        <v>0</v>
      </c>
      <c r="W108" s="158"/>
      <c r="X108" s="158" t="s">
        <v>208</v>
      </c>
      <c r="Y108" s="158" t="s">
        <v>126</v>
      </c>
      <c r="Z108" s="148"/>
      <c r="AA108" s="148"/>
      <c r="AB108" s="148"/>
      <c r="AC108" s="148"/>
      <c r="AD108" s="148"/>
      <c r="AE108" s="148"/>
      <c r="AF108" s="148"/>
      <c r="AG108" s="148" t="s">
        <v>214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3">
        <v>70</v>
      </c>
      <c r="B109" s="174"/>
      <c r="C109" s="187" t="s">
        <v>217</v>
      </c>
      <c r="D109" s="175" t="s">
        <v>207</v>
      </c>
      <c r="E109" s="176">
        <v>1</v>
      </c>
      <c r="F109" s="177"/>
      <c r="G109" s="178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12</v>
      </c>
      <c r="M109" s="158">
        <f>G109*(1+L109/100)</f>
        <v>0</v>
      </c>
      <c r="N109" s="157">
        <v>0</v>
      </c>
      <c r="O109" s="157">
        <f>ROUND(E109*N109,2)</f>
        <v>0</v>
      </c>
      <c r="P109" s="157">
        <v>0</v>
      </c>
      <c r="Q109" s="157">
        <f>ROUND(E109*P109,2)</f>
        <v>0</v>
      </c>
      <c r="R109" s="158"/>
      <c r="S109" s="158" t="s">
        <v>124</v>
      </c>
      <c r="T109" s="158" t="s">
        <v>158</v>
      </c>
      <c r="U109" s="158">
        <v>0</v>
      </c>
      <c r="V109" s="158">
        <f>ROUND(E109*U109,2)</f>
        <v>0</v>
      </c>
      <c r="W109" s="158"/>
      <c r="X109" s="158" t="s">
        <v>208</v>
      </c>
      <c r="Y109" s="158" t="s">
        <v>126</v>
      </c>
      <c r="Z109" s="148"/>
      <c r="AA109" s="148"/>
      <c r="AB109" s="148"/>
      <c r="AC109" s="148"/>
      <c r="AD109" s="148"/>
      <c r="AE109" s="148"/>
      <c r="AF109" s="148"/>
      <c r="AG109" s="148" t="s">
        <v>214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3"/>
      <c r="B110" s="4"/>
      <c r="C110" s="190"/>
      <c r="D110" s="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AE110">
        <v>12</v>
      </c>
      <c r="AF110">
        <v>21</v>
      </c>
      <c r="AG110" t="s">
        <v>107</v>
      </c>
    </row>
    <row r="111" spans="1:60" x14ac:dyDescent="0.2">
      <c r="A111" s="151"/>
      <c r="B111" s="152" t="s">
        <v>31</v>
      </c>
      <c r="C111" s="191"/>
      <c r="D111" s="153"/>
      <c r="E111" s="154"/>
      <c r="F111" s="154"/>
      <c r="G111" s="172">
        <f>G8+G14+G17+G20+G29+G35+G37+G42+G44+G46+G48+G50+G53+G66+G69+G78+G88+G93+G101+G105</f>
        <v>0</v>
      </c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f>SUMIF(L7:L109,AE110,G7:G109)</f>
        <v>0</v>
      </c>
      <c r="AF111">
        <f>SUMIF(L7:L109,AF110,G7:G109)</f>
        <v>0</v>
      </c>
      <c r="AG111" t="s">
        <v>218</v>
      </c>
    </row>
    <row r="112" spans="1:60" x14ac:dyDescent="0.2">
      <c r="A112" s="3"/>
      <c r="B112" s="4"/>
      <c r="C112" s="190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1:33" x14ac:dyDescent="0.2">
      <c r="A113" s="3"/>
      <c r="B113" s="4"/>
      <c r="C113" s="190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1:33" x14ac:dyDescent="0.2">
      <c r="A114" s="269" t="s">
        <v>219</v>
      </c>
      <c r="B114" s="269"/>
      <c r="C114" s="270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spans="1:33" x14ac:dyDescent="0.2">
      <c r="A115" s="250"/>
      <c r="B115" s="251"/>
      <c r="C115" s="252"/>
      <c r="D115" s="251"/>
      <c r="E115" s="251"/>
      <c r="F115" s="251"/>
      <c r="G115" s="25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AG115" t="s">
        <v>220</v>
      </c>
    </row>
    <row r="116" spans="1:33" x14ac:dyDescent="0.2">
      <c r="A116" s="254"/>
      <c r="B116" s="255"/>
      <c r="C116" s="256"/>
      <c r="D116" s="255"/>
      <c r="E116" s="255"/>
      <c r="F116" s="255"/>
      <c r="G116" s="257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spans="1:33" x14ac:dyDescent="0.2">
      <c r="A117" s="254"/>
      <c r="B117" s="255"/>
      <c r="C117" s="256"/>
      <c r="D117" s="255"/>
      <c r="E117" s="255"/>
      <c r="F117" s="255"/>
      <c r="G117" s="257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spans="1:33" x14ac:dyDescent="0.2">
      <c r="A118" s="254"/>
      <c r="B118" s="255"/>
      <c r="C118" s="256"/>
      <c r="D118" s="255"/>
      <c r="E118" s="255"/>
      <c r="F118" s="255"/>
      <c r="G118" s="257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spans="1:33" x14ac:dyDescent="0.2">
      <c r="A119" s="258"/>
      <c r="B119" s="259"/>
      <c r="C119" s="260"/>
      <c r="D119" s="259"/>
      <c r="E119" s="259"/>
      <c r="F119" s="259"/>
      <c r="G119" s="261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spans="1:33" x14ac:dyDescent="0.2">
      <c r="A120" s="3"/>
      <c r="B120" s="4"/>
      <c r="C120" s="190"/>
      <c r="D120" s="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spans="1:33" x14ac:dyDescent="0.2">
      <c r="C121" s="192"/>
      <c r="D121" s="10"/>
      <c r="AG121" t="s">
        <v>221</v>
      </c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15:G119"/>
    <mergeCell ref="A1:G1"/>
    <mergeCell ref="C2:G2"/>
    <mergeCell ref="C3:G3"/>
    <mergeCell ref="C4:G4"/>
    <mergeCell ref="A114:C1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Kratina</dc:creator>
  <cp:lastModifiedBy>Lenka Nováková</cp:lastModifiedBy>
  <cp:lastPrinted>2025-10-20T09:49:26Z</cp:lastPrinted>
  <dcterms:created xsi:type="dcterms:W3CDTF">2009-04-08T07:15:50Z</dcterms:created>
  <dcterms:modified xsi:type="dcterms:W3CDTF">2025-12-03T11:01:42Z</dcterms:modified>
</cp:coreProperties>
</file>